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D:\TechSupport\3394\"/>
    </mc:Choice>
  </mc:AlternateContent>
  <xr:revisionPtr revIDLastSave="0" documentId="13_ncr:1_{4AC01D01-1CD9-41C3-99DC-A6D66D7A4270}" xr6:coauthVersionLast="47" xr6:coauthVersionMax="47" xr10:uidLastSave="{00000000-0000-0000-0000-000000000000}"/>
  <bookViews>
    <workbookView xWindow="1170" yWindow="1170" windowWidth="28800" windowHeight="15435" xr2:uid="{00000000-000D-0000-FFFF-FFFF00000000}"/>
  </bookViews>
  <sheets>
    <sheet name="Main Sheet" sheetId="3"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I20" i="3" l="1"/>
  <c r="S20" i="3"/>
  <c r="C20" i="3"/>
  <c r="C19" i="3"/>
  <c r="C27" i="3"/>
  <c r="V27" i="3"/>
  <c r="AA27" i="3"/>
  <c r="BC27" i="3"/>
  <c r="M5" i="3" l="1"/>
  <c r="V26" i="3" l="1"/>
  <c r="V25" i="3"/>
  <c r="C26" i="3"/>
  <c r="C25" i="3"/>
  <c r="B52" i="3"/>
  <c r="B51" i="3"/>
  <c r="B50" i="3"/>
  <c r="B49" i="3"/>
  <c r="B48" i="3"/>
  <c r="B47" i="3"/>
  <c r="B46" i="3"/>
  <c r="B45" i="3"/>
  <c r="B44" i="3"/>
  <c r="B43" i="3"/>
  <c r="B42" i="3"/>
  <c r="B41" i="3"/>
  <c r="B40" i="3"/>
  <c r="B39" i="3"/>
  <c r="B38" i="3"/>
  <c r="B37" i="3"/>
  <c r="B36" i="3"/>
  <c r="S19" i="3"/>
  <c r="AQ37" i="3"/>
  <c r="AQ51" i="3"/>
  <c r="AQ52" i="3"/>
  <c r="AQ46" i="3"/>
  <c r="AQ50" i="3"/>
  <c r="AQ48" i="3"/>
  <c r="AQ47" i="3"/>
  <c r="I33" i="3"/>
  <c r="AQ49" i="3"/>
  <c r="AI19" i="3"/>
  <c r="AQ44" i="3"/>
  <c r="AQ45" i="3"/>
  <c r="AQ36" i="3"/>
  <c r="BC26" i="3"/>
  <c r="I31" i="3"/>
  <c r="AQ39" i="3"/>
  <c r="AA26" i="3"/>
  <c r="AQ26" i="3"/>
  <c r="I32" i="3"/>
  <c r="AA25" i="3"/>
  <c r="AQ43" i="3"/>
  <c r="AQ25" i="3"/>
  <c r="AQ40" i="3"/>
  <c r="AQ42" i="3"/>
  <c r="AQ38" i="3"/>
  <c r="AQ41" i="3"/>
  <c r="AH25" i="3"/>
  <c r="AH26" i="3"/>
  <c r="BC25" i="3"/>
</calcChain>
</file>

<file path=xl/sharedStrings.xml><?xml version="1.0" encoding="utf-8"?>
<sst xmlns="http://schemas.openxmlformats.org/spreadsheetml/2006/main" count="30" uniqueCount="30">
  <si>
    <t>OPC Data Access</t>
  </si>
  <si>
    <t>OPC Unified Architecture</t>
  </si>
  <si>
    <t>Download QuickOPC from:</t>
  </si>
  <si>
    <t>For illustration, this is how an RTD function in a formula may look like for OPC Classic:</t>
  </si>
  <si>
    <t>or for OPC Unified Architecture:</t>
  </si>
  <si>
    <t>OPC dynamic data make their way to Excel using a built-in Excel function (RTD) that you can use in any cell. RTD is Microsoft's preferred way to get real-time data into Excel, instead of the obsolete DDE. It is possible to type in the RTD function manually as with any other function, but it is by far easier to select the OPC data in Connectivity Explorer tool, and drag-and-drop (or copy&amp;paste) them to Excel.</t>
  </si>
  <si>
    <t>Point</t>
  </si>
  <si>
    <t>Parameters</t>
  </si>
  <si>
    <t>Value</t>
  </si>
  <si>
    <t>Timestamp (Local)</t>
  </si>
  <si>
    <t>Quality</t>
  </si>
  <si>
    <t>Error Message</t>
  </si>
  <si>
    <t>Boiler #1 Level Controller</t>
  </si>
  <si>
    <t>ControlOut</t>
  </si>
  <si>
    <t>Measurement</t>
  </si>
  <si>
    <t>SetPoint</t>
  </si>
  <si>
    <t>You can write values from Excel back to an OPC server too. This is done by appending a source cell reference to the list of RTD function arguments.</t>
  </si>
  <si>
    <t>&lt;- Simply write a new value into a marked cell on the left, and press Enter. The value will be written to the OPC server.</t>
  </si>
  <si>
    <t>Besides just values, you can display the timestamps, qualities, associated error message, and other useful information that comes with the data. You can also access OPC item properties.</t>
  </si>
  <si>
    <t>OPC XML-DA</t>
  </si>
  <si>
    <t>=RTD("conn.rtd", , "di", "OPCLabs.KitServer.2", "Demo.Ramp")</t>
  </si>
  <si>
    <t>=RTD("conn.rtd", , "ua", "opc.tcp://opcua.demo-this.com:51210/UA/SampleServer", "nsu=http://test.org/UA/Data/;i=11218")</t>
  </si>
  <si>
    <t>EXCEL REAL-TIME DEMO APPLICATION</t>
  </si>
  <si>
    <t>Wide range of data types is supported:</t>
  </si>
  <si>
    <t>OPC Specifications:</t>
  </si>
  <si>
    <t>Send Real-Time Data to Excel</t>
  </si>
  <si>
    <t>How It Works</t>
  </si>
  <si>
    <t>Bidirectional Communication</t>
  </si>
  <si>
    <t>Information Kinds</t>
  </si>
  <si>
    <t>You can set up a communication link between Excel and any OPC server. It is possible to subscribe to and view real-time data, and also write the data back. OPC Classic, OPC XML and OPC UA servers are supported. No programming, macros or add-ins are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</si>
</sst>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h:mm:ss\ AM/PM"/>
  </numFmts>
  <fonts count="11" x14ac:knownFonts="1">
    <font>
      <sz val="11"/>
      <color theme="1"/>
      <name val="Calibri"/>
      <family val="2"/>
      <scheme val="minor"/>
    </font>
    <font>
      <sz val="11"/>
      <color rgb="FF3F3F76"/>
      <name val="Calibri"/>
      <family val="2"/>
      <scheme val="minor"/>
    </font>
    <font>
      <sz val="10"/>
      <color theme="1"/>
      <name val="Courier New"/>
      <family val="3"/>
    </font>
    <font>
      <sz val="18"/>
      <color theme="3"/>
      <name val="Calibri Light"/>
      <family val="2"/>
      <scheme val="major"/>
    </font>
    <font>
      <b/>
      <sz val="11"/>
      <color theme="0"/>
      <name val="Calibri"/>
      <family val="2"/>
      <scheme val="minor"/>
    </font>
    <font>
      <b/>
      <sz val="11"/>
      <color theme="1"/>
      <name val="Calibri"/>
      <family val="2"/>
      <scheme val="minor"/>
    </font>
    <font>
      <b/>
      <sz val="18"/>
      <color theme="0"/>
      <name val="Calibri Light"/>
      <family val="2"/>
      <scheme val="major"/>
    </font>
    <font>
      <b/>
      <sz val="14"/>
      <color theme="0"/>
      <name val="Calibri"/>
      <family val="2"/>
      <scheme val="minor"/>
    </font>
    <font>
      <b/>
      <sz val="11"/>
      <color rgb="FF3F3F3F"/>
      <name val="Calibri"/>
      <family val="2"/>
      <scheme val="minor"/>
    </font>
    <font>
      <u/>
      <sz val="11"/>
      <color theme="10"/>
      <name val="Calibri"/>
      <family val="2"/>
      <scheme val="minor"/>
    </font>
    <font>
      <sz val="11"/>
      <color rgb="FFC00000"/>
      <name val="Calibri"/>
      <family val="2"/>
      <scheme val="minor"/>
    </font>
  </fonts>
  <fills count="12">
    <fill>
      <patternFill patternType="none"/>
    </fill>
    <fill>
      <patternFill patternType="gray125"/>
    </fill>
    <fill>
      <patternFill patternType="solid">
        <fgColor rgb="FFFFCC99"/>
      </patternFill>
    </fill>
    <fill>
      <patternFill patternType="solid">
        <fgColor theme="4"/>
        <bgColor indexed="64"/>
      </patternFill>
    </fill>
    <fill>
      <patternFill patternType="solid">
        <fgColor theme="7"/>
        <bgColor theme="7"/>
      </patternFill>
    </fill>
    <fill>
      <patternFill patternType="solid">
        <fgColor theme="7" tint="0.79998168889431442"/>
        <bgColor theme="7" tint="0.79998168889431442"/>
      </patternFill>
    </fill>
    <fill>
      <patternFill patternType="solid">
        <fgColor theme="7" tint="0.59999389629810485"/>
        <bgColor theme="7" tint="0.59999389629810485"/>
      </patternFill>
    </fill>
    <fill>
      <patternFill patternType="solid">
        <fgColor rgb="FFF2F2F2"/>
      </patternFill>
    </fill>
    <fill>
      <patternFill patternType="solid">
        <fgColor theme="5"/>
        <bgColor theme="7"/>
      </patternFill>
    </fill>
    <fill>
      <patternFill patternType="solid">
        <fgColor theme="6"/>
        <bgColor theme="7"/>
      </patternFill>
    </fill>
    <fill>
      <patternFill patternType="solid">
        <fgColor theme="9"/>
        <bgColor theme="7"/>
      </patternFill>
    </fill>
    <fill>
      <patternFill patternType="solid">
        <fgColor theme="8"/>
        <bgColor theme="7"/>
      </patternFill>
    </fill>
  </fills>
  <borders count="19">
    <border>
      <left/>
      <right/>
      <top/>
      <bottom/>
      <diagonal/>
    </border>
    <border>
      <left style="thin">
        <color rgb="FF7F7F7F"/>
      </left>
      <right style="thin">
        <color rgb="FF7F7F7F"/>
      </right>
      <top style="thin">
        <color rgb="FF7F7F7F"/>
      </top>
      <bottom style="thin">
        <color rgb="FF7F7F7F"/>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style="thin">
        <color rgb="FF7F7F7F"/>
      </left>
      <right/>
      <top style="thin">
        <color rgb="FF7F7F7F"/>
      </top>
      <bottom style="thin">
        <color rgb="FF7F7F7F"/>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
      <left/>
      <right/>
      <top/>
      <bottom style="thin">
        <color rgb="FF3F3F3F"/>
      </bottom>
      <diagonal/>
    </border>
  </borders>
  <cellStyleXfs count="5">
    <xf numFmtId="0" fontId="0" fillId="0" borderId="0"/>
    <xf numFmtId="0" fontId="1" fillId="2" borderId="1" applyNumberFormat="0" applyAlignment="0" applyProtection="0"/>
    <xf numFmtId="0" fontId="3" fillId="0" borderId="0" applyNumberFormat="0" applyFill="0" applyBorder="0" applyAlignment="0" applyProtection="0"/>
    <xf numFmtId="0" fontId="8" fillId="7" borderId="11" applyNumberFormat="0" applyAlignment="0" applyProtection="0"/>
    <xf numFmtId="0" fontId="9" fillId="0" borderId="0" applyNumberFormat="0" applyFill="0" applyBorder="0" applyAlignment="0" applyProtection="0"/>
  </cellStyleXfs>
  <cellXfs count="68">
    <xf numFmtId="0" fontId="0" fillId="0" borderId="0" xfId="0"/>
    <xf numFmtId="0" fontId="2" fillId="0" borderId="0" xfId="0" quotePrefix="1" applyFont="1"/>
    <xf numFmtId="0" fontId="0" fillId="0" borderId="0" xfId="0" applyAlignment="1">
      <alignment wrapText="1"/>
    </xf>
    <xf numFmtId="0" fontId="5" fillId="0" borderId="0" xfId="0" applyFont="1"/>
    <xf numFmtId="0" fontId="4" fillId="0" borderId="0" xfId="0" applyFont="1"/>
    <xf numFmtId="0" fontId="0" fillId="6" borderId="0" xfId="0" applyFont="1" applyFill="1" applyBorder="1" applyAlignment="1">
      <alignment vertical="center"/>
    </xf>
    <xf numFmtId="0" fontId="0" fillId="6" borderId="0" xfId="0" applyFont="1" applyFill="1" applyBorder="1"/>
    <xf numFmtId="0" fontId="0" fillId="5" borderId="0" xfId="0" applyFont="1" applyFill="1" applyBorder="1" applyAlignment="1">
      <alignment vertical="center"/>
    </xf>
    <xf numFmtId="0" fontId="0" fillId="5" borderId="0" xfId="0" applyFont="1" applyFill="1" applyBorder="1"/>
    <xf numFmtId="0" fontId="0" fillId="5" borderId="0" xfId="0" applyFont="1" applyFill="1" applyBorder="1" applyAlignment="1">
      <alignment vertical="center" wrapText="1"/>
    </xf>
    <xf numFmtId="0" fontId="0" fillId="6" borderId="3" xfId="0" applyFont="1" applyFill="1" applyBorder="1" applyAlignment="1">
      <alignment vertical="center"/>
    </xf>
    <xf numFmtId="0" fontId="0" fillId="6" borderId="4" xfId="0" applyFont="1" applyFill="1" applyBorder="1"/>
    <xf numFmtId="0" fontId="0" fillId="5" borderId="3" xfId="0" applyFont="1" applyFill="1" applyBorder="1" applyAlignment="1">
      <alignment vertical="center"/>
    </xf>
    <xf numFmtId="0" fontId="0" fillId="5" borderId="4" xfId="0" applyFont="1" applyFill="1" applyBorder="1"/>
    <xf numFmtId="0" fontId="0" fillId="6" borderId="5" xfId="0" applyFont="1" applyFill="1" applyBorder="1" applyAlignment="1">
      <alignment vertical="center"/>
    </xf>
    <xf numFmtId="0" fontId="0" fillId="6" borderId="6" xfId="0" applyFont="1" applyFill="1" applyBorder="1"/>
    <xf numFmtId="0" fontId="0" fillId="6" borderId="7" xfId="0" applyFont="1" applyFill="1" applyBorder="1"/>
    <xf numFmtId="0" fontId="7" fillId="4" borderId="8" xfId="0" applyFont="1" applyFill="1" applyBorder="1" applyAlignment="1">
      <alignment horizontal="left" vertical="center"/>
    </xf>
    <xf numFmtId="0" fontId="7" fillId="4" borderId="9" xfId="0" applyFont="1" applyFill="1" applyBorder="1" applyAlignment="1">
      <alignment vertical="center" wrapText="1"/>
    </xf>
    <xf numFmtId="0" fontId="7" fillId="4" borderId="9" xfId="0" applyFont="1" applyFill="1" applyBorder="1"/>
    <xf numFmtId="0" fontId="7" fillId="4" borderId="10" xfId="0" applyFont="1" applyFill="1" applyBorder="1"/>
    <xf numFmtId="0" fontId="7" fillId="4" borderId="9" xfId="0" applyFont="1" applyFill="1" applyBorder="1" applyAlignment="1">
      <alignment horizontal="left" vertical="center"/>
    </xf>
    <xf numFmtId="0" fontId="0" fillId="6" borderId="6" xfId="0" applyFont="1" applyFill="1" applyBorder="1" applyAlignment="1">
      <alignment vertical="center"/>
    </xf>
    <xf numFmtId="0" fontId="0" fillId="0" borderId="0" xfId="0" applyAlignment="1">
      <alignment vertical="center" wrapText="1"/>
    </xf>
    <xf numFmtId="0" fontId="0" fillId="0" borderId="0" xfId="0"/>
    <xf numFmtId="0" fontId="6" fillId="3" borderId="0" xfId="2" applyNumberFormat="1" applyFont="1" applyFill="1" applyBorder="1" applyAlignment="1">
      <alignment vertical="center"/>
    </xf>
    <xf numFmtId="0" fontId="5" fillId="0" borderId="0" xfId="0" applyFont="1"/>
    <xf numFmtId="0" fontId="0" fillId="0" borderId="0" xfId="0" quotePrefix="1"/>
    <xf numFmtId="0" fontId="6" fillId="3" borderId="0" xfId="2" applyNumberFormat="1" applyFont="1" applyFill="1" applyBorder="1" applyAlignment="1">
      <alignment horizontal="right" vertical="center"/>
    </xf>
    <xf numFmtId="0" fontId="5" fillId="0" borderId="0" xfId="0" applyFont="1" applyAlignment="1">
      <alignment horizontal="center"/>
    </xf>
    <xf numFmtId="0" fontId="9" fillId="0" borderId="0" xfId="4"/>
    <xf numFmtId="0" fontId="0" fillId="0" borderId="0" xfId="0"/>
    <xf numFmtId="0" fontId="0" fillId="0" borderId="0" xfId="0" applyAlignment="1"/>
    <xf numFmtId="0" fontId="0" fillId="0" borderId="0" xfId="0" applyAlignment="1">
      <alignment wrapText="1"/>
    </xf>
    <xf numFmtId="0" fontId="5" fillId="0" borderId="0" xfId="0" applyFont="1" applyAlignment="1">
      <alignment horizontal="right"/>
    </xf>
    <xf numFmtId="164" fontId="0" fillId="0" borderId="0" xfId="0" applyNumberFormat="1" applyAlignment="1">
      <alignment vertical="center" wrapText="1"/>
    </xf>
    <xf numFmtId="0" fontId="5" fillId="0" borderId="0" xfId="0" applyFont="1"/>
    <xf numFmtId="0" fontId="0" fillId="0" borderId="0" xfId="0" applyAlignment="1">
      <alignment vertical="center"/>
    </xf>
    <xf numFmtId="0" fontId="5" fillId="0" borderId="0" xfId="0" applyFont="1" applyAlignment="1"/>
    <xf numFmtId="0" fontId="7" fillId="8" borderId="0" xfId="0" applyFont="1" applyFill="1" applyBorder="1" applyAlignment="1">
      <alignment horizontal="left" vertical="center"/>
    </xf>
    <xf numFmtId="0" fontId="7" fillId="9" borderId="0" xfId="0" applyFont="1" applyFill="1" applyBorder="1" applyAlignment="1">
      <alignment horizontal="left" vertical="center"/>
    </xf>
    <xf numFmtId="0" fontId="0" fillId="0" borderId="0" xfId="0"/>
    <xf numFmtId="0" fontId="2" fillId="0" borderId="0" xfId="0" quotePrefix="1" applyFont="1"/>
    <xf numFmtId="0" fontId="0" fillId="0" borderId="0" xfId="0" applyAlignment="1">
      <alignment vertical="center" wrapText="1"/>
    </xf>
    <xf numFmtId="0" fontId="1" fillId="2" borderId="12" xfId="1" applyBorder="1"/>
    <xf numFmtId="0" fontId="1" fillId="2" borderId="13" xfId="1" applyBorder="1"/>
    <xf numFmtId="0" fontId="1" fillId="2" borderId="14" xfId="1" applyBorder="1"/>
    <xf numFmtId="164" fontId="0" fillId="0" borderId="0" xfId="0" applyNumberFormat="1" applyAlignment="1">
      <alignment vertical="center"/>
    </xf>
    <xf numFmtId="1" fontId="0" fillId="6" borderId="0" xfId="0" applyNumberFormat="1" applyFont="1" applyFill="1" applyBorder="1" applyAlignment="1">
      <alignment horizontal="right" vertical="center" wrapText="1"/>
    </xf>
    <xf numFmtId="0" fontId="0" fillId="5" borderId="0" xfId="0" applyFont="1" applyFill="1" applyBorder="1" applyAlignment="1">
      <alignment vertical="center" wrapText="1"/>
    </xf>
    <xf numFmtId="0" fontId="0" fillId="6" borderId="0" xfId="0" applyFont="1" applyFill="1" applyBorder="1" applyAlignment="1">
      <alignment horizontal="right" vertical="center" wrapText="1"/>
    </xf>
    <xf numFmtId="1" fontId="0" fillId="5" borderId="0" xfId="0" applyNumberFormat="1" applyFont="1" applyFill="1" applyBorder="1" applyAlignment="1">
      <alignment horizontal="right" vertical="center" wrapText="1"/>
    </xf>
    <xf numFmtId="0" fontId="0" fillId="6" borderId="6" xfId="0" applyFont="1" applyFill="1" applyBorder="1" applyAlignment="1">
      <alignment vertical="center" wrapText="1"/>
    </xf>
    <xf numFmtId="0" fontId="0" fillId="6" borderId="2" xfId="0" applyFont="1" applyFill="1" applyBorder="1" applyAlignment="1">
      <alignment vertical="center" wrapText="1"/>
    </xf>
    <xf numFmtId="0" fontId="0" fillId="6" borderId="0" xfId="0" applyFont="1" applyFill="1" applyBorder="1" applyAlignment="1">
      <alignment vertical="center" wrapText="1"/>
    </xf>
    <xf numFmtId="164" fontId="0" fillId="5" borderId="0" xfId="0" applyNumberFormat="1" applyFont="1" applyFill="1" applyBorder="1" applyAlignment="1">
      <alignment vertical="center" wrapText="1"/>
    </xf>
    <xf numFmtId="0" fontId="0" fillId="5" borderId="0" xfId="0" applyFont="1" applyFill="1" applyBorder="1" applyAlignment="1">
      <alignment horizontal="center" vertical="center" wrapText="1"/>
    </xf>
    <xf numFmtId="164" fontId="0" fillId="6" borderId="0" xfId="0" applyNumberFormat="1" applyFont="1" applyFill="1" applyBorder="1" applyAlignment="1">
      <alignment vertical="center" wrapText="1"/>
    </xf>
    <xf numFmtId="0" fontId="8" fillId="7" borderId="15" xfId="3" applyBorder="1" applyAlignment="1">
      <alignment horizontal="center" vertical="center" wrapText="1"/>
    </xf>
    <xf numFmtId="0" fontId="8" fillId="7" borderId="16" xfId="3" applyBorder="1" applyAlignment="1">
      <alignment horizontal="center" vertical="center" wrapText="1"/>
    </xf>
    <xf numFmtId="0" fontId="8" fillId="7" borderId="17" xfId="3" applyBorder="1" applyAlignment="1">
      <alignment horizontal="center" vertical="center" wrapText="1"/>
    </xf>
    <xf numFmtId="0" fontId="5" fillId="0" borderId="18" xfId="0" applyFont="1" applyBorder="1" applyAlignment="1">
      <alignment horizontal="center"/>
    </xf>
    <xf numFmtId="0" fontId="7" fillId="10" borderId="0" xfId="0" applyFont="1" applyFill="1" applyBorder="1" applyAlignment="1">
      <alignment horizontal="left" vertical="center"/>
    </xf>
    <xf numFmtId="0" fontId="7" fillId="11" borderId="0" xfId="0" applyFont="1" applyFill="1" applyBorder="1" applyAlignment="1">
      <alignment horizontal="left" vertical="center"/>
    </xf>
    <xf numFmtId="0" fontId="5" fillId="0" borderId="0" xfId="0" applyFont="1" applyAlignment="1">
      <alignment horizontal="center"/>
    </xf>
    <xf numFmtId="0" fontId="8" fillId="7" borderId="11" xfId="3" applyAlignment="1">
      <alignment horizontal="center" vertical="center" wrapText="1"/>
    </xf>
    <xf numFmtId="0" fontId="10" fillId="0" borderId="0" xfId="0" applyFont="1"/>
    <xf numFmtId="0" fontId="10" fillId="0" borderId="0" xfId="0" applyFont="1" applyAlignment="1">
      <alignment horizontal="left"/>
    </xf>
  </cellXfs>
  <cellStyles count="5">
    <cellStyle name="Hyperlink" xfId="4" builtinId="8"/>
    <cellStyle name="Input" xfId="1" builtinId="20"/>
    <cellStyle name="Normal" xfId="0" builtinId="0"/>
    <cellStyle name="Output" xfId="3" builtinId="21"/>
    <cellStyle name="Title" xfId="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realTimeData">
    <main first="opclabs.office.excel.connectivityrtdserver">
      <tp>
        <v>1</v>
        <stp/>
        <stp>opcdaitem</stp>
        <stp>opcda:OPCLabs.KitServer.2/%7Bc8a12f17-1e03-401e-b53d-6c654dd576da%7D</stp>
        <stp>Demo.Unreliable</stp>
        <stp/>
        <stp>Value;""</stp>
        <tr r="AA26" s="3"/>
      </tp>
      <tp>
        <v>1.6494870138888889</v>
        <stp/>
        <stp>opcdaitem</stp>
        <stp>opcda:OPCLabs.KitServer.2/%7Bc8a12f17-1e03-401e-b53d-6c654dd576da%7D</stp>
        <stp>Simulation.ReadValue_DATE</stp>
        <stp/>
        <stp>Value;""</stp>
        <tr r="AQ41" s="3"/>
      </tp>
      <tp t="s">
        <v/>
        <stp/>
        <stp>opcdaitem</stp>
        <stp>opcda:OPCLabs.KitServer.2/%7Bc8a12f17-1e03-401e-b53d-6c654dd576da%7D</stp>
        <stp>Demo.Unreliable</stp>
        <stp/>
        <stp>ErrorMessage</stp>
        <tr r="BC26" s="3"/>
      </tp>
      <tp t="s">
        <v>GoodNonspecific (192)</v>
        <stp/>
        <stp>opcdaitem</stp>
        <stp>opcda:OPCLabs.KitServer.2/%7Bc8a12f17-1e03-401e-b53d-6c654dd576da%7D</stp>
        <stp>Demo.Ramp</stp>
        <stp/>
        <stp>Quality;""</stp>
        <tr r="AQ25" s="3"/>
      </tp>
      <tp>
        <v>44651.87014634259</v>
        <stp/>
        <stp>opcdaitem</stp>
        <stp>opcda:OPCLabs.KitServer.2/%7Bc8a12f17-1e03-401e-b53d-6c654dd576da%7D</stp>
        <stp>Demo.Unreliable</stp>
        <stp/>
        <stp>TimestampLocal;""</stp>
        <tr r="AH26" s="3"/>
      </tp>
      <tp>
        <v>44651.870157974539</v>
        <stp/>
        <stp>opcdaitem</stp>
        <stp>opcda:OPCLabs.KitServer.2/%7Bc8a12f17-1e03-401e-b53d-6c654dd576da%7D</stp>
        <stp>Demo.Ramp</stp>
        <stp/>
        <stp>TimestampLocal;""</stp>
        <tr r="AH25" s="3"/>
      </tp>
      <tp>
        <v>1</v>
        <stp/>
        <stp>opcdaitem</stp>
        <stp>opcda:OPCLabs.KitServer.2/%7Bc8a12f17-1e03-401e-b53d-6c654dd576da%7D</stp>
        <stp>Simulation.Staircase 0:10 (10 s)</stp>
        <stp/>
        <stp>Value;""</stp>
        <tr r="AQ44" s="3"/>
      </tp>
      <tp t="s">
        <v>GoodNonspecific (192)</v>
        <stp/>
        <stp>opcdaitem</stp>
        <stp>opcda:OPCLabs.KitServer.2/%7Bc8a12f17-1e03-401e-b53d-6c654dd576da%7D</stp>
        <stp>Demo.Unreliable</stp>
        <stp/>
        <stp>Quality;""</stp>
        <tr r="AQ26" s="3"/>
      </tp>
      <tp t="s">
        <v>Sunday</v>
        <stp/>
        <stp>opcdaitem</stp>
        <stp>opcda:OPCLabs.KitServer.2/%7Bc8a12f17-1e03-401e-b53d-6c654dd576da%7D</stp>
        <stp>Simulation.Weekdays (1 min)</stp>
        <stp/>
        <stp>Value;""</stp>
        <tr r="AQ45" s="3"/>
      </tp>
      <tp>
        <v>5</v>
        <stp/>
        <stp>opcdaproperty</stp>
        <stp>opcda:OPCLabs.KitServer.2/%7Bc8a12f17-1e03-401e-b53d-6c654dd576da%7D</stp>
        <stp>Demo.Ramp</stp>
        <stp>DataType</stp>
        <stp>Value;""</stp>
        <tr r="AA27" s="3"/>
      </tp>
      <tp>
        <v>69.134171618254499</v>
        <stp/>
        <stp>opcdaitem/xml#3</stp>
        <stp>&lt;Point xmlns:c="http://schemas.datacontract.org/2004/07/OpcLabs.EasyOpc.DataAccess.Connectivity" xmlns:bl="http://schemas.datacontract.org/2004/07/OpcLabs.BaseLib" xmlns:eo="http://schemas.datacontract.org/2004/07/OpcLabs.EasyOpc" xmlns:n="http://schemas.</stp>
        <stp>datacontract.org/2004/07/OpcLabs.BaseLib.Navigation"&gt;&lt;c:ServerDescriptor&gt;&lt;bl:UrlString&gt;http://opcxml.demo-this.com/XmlDaSampleServer/Service.asmx&lt;/bl:UrlString&gt;&lt;/c:ServerDescriptor&gt;&lt;c:ItemDescriptor&gt;&lt;eo:NodePath /&gt;&lt;eo:NodeId&gt;Dynamic/Analog Types/Double&lt;/e</stp>
        <stp>o:NodeId&gt;&lt;eo:BrowsePath&gt;&lt;n:PathString&gt;/Dynamic/Analog Types/Double&lt;/n:PathString&gt;&lt;/eo:BrowsePath&gt;&lt;/c:ItemDescriptor&gt;&lt;/Point&gt;</stp>
        <stp>&lt;Parameters xmlns:da="http://schemas.datacontract.org/2004/07/OpcLabs.EasyOpc.DataAccess"&gt;&lt;da:RequestedUpdateRate&gt;1000&lt;/da:RequestedUpdateRate&gt;&lt;/Parameters&gt;</stp>
        <stp>Value;""</stp>
        <tr r="S19" s="3"/>
      </tp>
      <tp t="s">
        <v/>
        <stp/>
        <stp>opcdaproperty</stp>
        <stp>opcda:OPCLabs.KitServer.2/%7Bc8a12f17-1e03-401e-b53d-6c654dd576da%7D</stp>
        <stp>Demo.Ramp</stp>
        <stp>DataType</stp>
        <stp>ErrorMessage</stp>
        <tr r="BC27" s="3"/>
      </tp>
      <tp>
        <v>16.494870185852051</v>
        <stp/>
        <stp>opcdaitem</stp>
        <stp>opcda:OPCLabs.KitServer.2/%7Bc8a12f17-1e03-401e-b53d-6c654dd576da%7D</stp>
        <stp>Simulation.Ramp 0:100 (10 s)</stp>
        <stp/>
        <stp>Value;""</stp>
        <tr r="AQ39" s="3"/>
      </tp>
      <tp t="s">
        <v/>
        <stp/>
        <stp>opcdaitem/xml#3</stp>
        <stp>&lt;Point xmlns:c="http://schemas.datacontract.org/2004/07/OpcLabs.EasyOpc.DataAccess.Connectivity" xmlns:bl="http://schemas.datacontract.org/2004/07/OpcLabs.BaseLib" xmlns:eo="http://schemas.datacontract.org/2004/07/OpcLabs.EasyOpc" xmlns:n="http://schemas.</stp>
        <stp>datacontract.org/2004/07/OpcLabs.BaseLib.Navigation"&gt;&lt;c:ServerDescriptor&gt;&lt;bl:UrlString&gt;http://opcxml.demo-this.com/XmlDaSampleServer/Service.asmx&lt;/bl:UrlString&gt;&lt;/c:ServerDescriptor&gt;&lt;c:ItemDescriptor&gt;&lt;eo:NodePath /&gt;&lt;eo:NodeId&gt;Dynamic/Analog Types/Double&lt;/e</stp>
        <stp>o:NodeId&gt;&lt;eo:BrowsePath&gt;&lt;n:PathString&gt;/Dynamic/Analog Types/Double&lt;/n:PathString&gt;&lt;/eo:BrowsePath&gt;&lt;/c:ItemDescriptor&gt;&lt;/Point&gt;</stp>
        <stp>&lt;Parameters xmlns:da="http://schemas.datacontract.org/2004/07/OpcLabs.EasyOpc.DataAccess"&gt;&lt;da:RequestedUpdateRate&gt;1000&lt;/da:RequestedUpdateRate&gt;&lt;/Parameters&gt;</stp>
        <stp>ErrorMessage</stp>
        <tr r="S20" s="3"/>
      </tp>
      <tp>
        <v>86.057791024172474</v>
        <stp/>
        <stp>opcdaitem</stp>
        <stp>opcda:OPCLabs.KitServer.2/%7Bc8a12f17-1e03-401e-b53d-6c654dd576da%7D</stp>
        <stp>Simulation.Sine -100:100 (10 s)</stp>
        <stp/>
        <stp>Value;""</stp>
        <tr r="AQ42" s="3"/>
      </tp>
      <tp t="b">
        <v>0</v>
        <stp/>
        <stp>opcdaitem</stp>
        <stp>opcda:OPCLabs.KitServer.2/%7Bc8a12f17-1e03-401e-b53d-6c654dd576da%7D</stp>
        <stp>Simulation.OnOff (10 s)</stp>
        <stp/>
        <stp>Value;""</stp>
        <tr r="AQ38" s="3"/>
      </tp>
      <tp>
        <v>0</v>
        <stp/>
        <stp>opcdaitem</stp>
        <stp>opcda:OPCLabs.KitServer.2/%7Bc8a12f17-1e03-401e-b53d-6c654dd576da%7D</stp>
        <stp>Simulation.Square (10 s)</stp>
        <stp/>
        <stp>Value;""</stp>
        <tr r="AQ43" s="3"/>
      </tp>
      <tp t="s">
        <v/>
        <stp/>
        <stp>opcdaitem</stp>
        <stp>opcda:OPCLabs.KitServer.2/%7Bc8a12f17-1e03-401e-b53d-6c654dd576da%7D</stp>
        <stp>Demo.Ramp</stp>
        <stp/>
        <stp>ErrorMessage</stp>
        <tr r="C20" s="3"/>
        <tr r="BC25" s="3"/>
      </tp>
      <tp>
        <v>-0.498</v>
        <stp/>
        <stp>opcdaitem</stp>
        <stp>opcda:OPCLabs.KitServer.2/%7Bc8a12f17-1e03-401e-b53d-6c654dd576da%7D</stp>
        <stp>Boilers.Boiler #1.LC1001.ControlOut</stp>
        <stp/>
        <stp>Value;""</stp>
        <tr r="I31" s="3"/>
      </tp>
      <tp>
        <v>-6.7010259628295898</v>
        <stp/>
        <stp>opcdaitem</stp>
        <stp>opcda:OPCLabs.KitServer.2/%7Bc8a12f17-1e03-401e-b53d-6c654dd576da%7D</stp>
        <stp>Demo.Ramp</stp>
        <stp/>
        <stp>Value;""</stp>
        <tr r="C19" s="3"/>
        <tr r="AA25" s="3"/>
      </tp>
      <tp>
        <v>-33</v>
        <stp/>
        <stp>opcuaattribute</stp>
        <stp>http://opcua.demo-this.com:51211/UA/SampleServer</stp>
        <stp>nsu=http://test.org/UA/Data/;ns=2;i=11218</stp>
        <stp/>
        <stp/>
        <stp>Value;""</stp>
        <tr r="AI19" s="3"/>
      </tp>
      <tp t="s">
        <v>2cb059a4-219e-d3f2-b701-268f8b91b422</v>
        <stp/>
        <stp>opcuaattribute</stp>
        <stp>http://opcua.demo-this.com:51211/UA/SampleServer</stp>
        <stp>nsu=http://test.org/UA/Data/;ns=2;i=10857</stp>
        <stp/>
        <stp/>
        <stp>Value;""</stp>
        <tr r="AQ47" s="3"/>
      </tp>
      <tp>
        <v>49216.02993556713</v>
        <stp/>
        <stp>opcuaattribute</stp>
        <stp>http://opcua.demo-this.com:51211/UA/SampleServer</stp>
        <stp>nsu=http://test.org/UA/Data/;ns=2;i=10856</stp>
        <stp/>
        <stp/>
        <stp>Value;""</stp>
        <tr r="AQ46" s="3"/>
      </tp>
      <tp t="s">
        <v>18422955179715350805</v>
        <stp/>
        <stp>opcuaattribute</stp>
        <stp>http://opcua.demo-this.com:51211/UA/SampleServer</stp>
        <stp>nsu=http://test.org/UA/Data/;ns=2;i=10852</stp>
        <stp/>
        <stp/>
        <stp>Value;""</stp>
        <tr r="AQ51" s="3"/>
      </tp>
      <tp t="s">
        <v>6920399771195907485</v>
        <stp/>
        <stp>opcuaattribute</stp>
        <stp>http://opcua.demo-this.com:51211/UA/SampleServer</stp>
        <stp>nsu=http://test.org/UA/Data/;ns=2;i=10851</stp>
        <stp/>
        <stp/>
        <stp>Value;""</stp>
        <tr r="AQ48" s="3"/>
      </tp>
      <tp t="s">
        <v>2063965530</v>
        <stp/>
        <stp>opcuaattribute</stp>
        <stp>http://opcua.demo-this.com:51211/UA/SampleServer</stp>
        <stp>nsu=http://test.org/UA/Data/;ns=2;i=10850</stp>
        <stp/>
        <stp/>
        <stp>Value;""</stp>
        <tr r="AQ50" s="3"/>
      </tp>
      <tp>
        <v>-71</v>
        <stp/>
        <stp>opcuaattribute</stp>
        <stp>http://opcua.demo-this.com:51211/UA/SampleServer</stp>
        <stp>nsu=http://test.org/UA/Data/;ns=2;i=10865</stp>
        <stp/>
        <stp/>
        <stp>Value;""</stp>
        <tr r="AQ52" s="3"/>
      </tp>
      <tp t="s">
        <v>용</v>
        <stp/>
        <stp>opcuaattribute</stp>
        <stp>http://opcua.demo-this.com:51211/UA/SampleServer</stp>
        <stp>nsu=http://test.org/UA/Data/;ns=2;i=10863</stp>
        <stp/>
        <stp/>
        <stp>Value;""</stp>
        <tr r="AQ49" s="3"/>
      </tp>
      <tp t="s">
        <v/>
        <stp/>
        <stp>opcuaattribute</stp>
        <stp>http://opcua.demo-this.com:51211/UA/SampleServer</stp>
        <stp>nsu=http://test.org/UA/Data/;ns=2;i=11218</stp>
        <stp/>
        <stp/>
        <stp>ErrorMessage</stp>
        <tr r="AI20" s="3"/>
      </tp>
      <tp>
        <v>0.35212256233405559</v>
        <stp/>
        <stp>opcdaitem</stp>
        <stp>opcda:OPCLabs.KitServer.2/%7Bc8a12f17-1e03-401e-b53d-6c654dd576da%7D</stp>
        <stp>Simulation.Random (1 s)</stp>
        <stp/>
        <stp>Value;""</stp>
        <tr r="AQ40" s="3"/>
      </tp>
      <tp>
        <v>0.498</v>
        <stp/>
        <stp>opcdaitem</stp>
        <stp>opcda:OPCLabs.KitServer.2/%7Bc8a12f17-1e03-401e-b53d-6c654dd576da%7D</stp>
        <stp>Boilers.Boiler #1.LC1001.Measurement</stp>
        <stp/>
        <stp>Value;""</stp>
        <tr r="I32" s="3"/>
      </tp>
      <tp>
        <v>0</v>
        <stp/>
        <stp>opcdaitem</stp>
        <stp>opcda:OPCLabs.KitServer.2/%7Bc8a12f17-1e03-401e-b53d-6c654dd576da%7D</stp>
        <stp>Simulation.Constant_I4</stp>
        <stp/>
        <stp>Value;""</stp>
        <tr r="AQ36" s="3"/>
      </tp>
      <tp>
        <v>0</v>
        <stp/>
        <stp>opcdaitem</stp>
        <stp>opcda:OPCLabs.KitServer.2/%7Bc8a12f17-1e03-401e-b53d-6c654dd576da%7D</stp>
        <stp>Boilers.Boiler #1.LC1001.SetPoint</stp>
        <stp/>
        <stp>Value;""</stp>
        <stp>2.7</stp>
        <tr r="I33" s="3"/>
      </tp>
      <tp>
        <v>33</v>
        <stp/>
        <stp>opcdaitem</stp>
        <stp>opcda:OPCLabs.KitServer.2/%7Bc8a12f17-1e03-401e-b53d-6c654dd576da%7D</stp>
        <stp>Simulation.Incrementing (1 s)</stp>
        <stp/>
        <stp>Value;""</stp>
        <tr r="AQ37" s="3"/>
      </tp>
    </main>
  </volType>
</volTypes>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volatileDependencies" Target="volatileDependencies.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I52"/>
  <sheetViews>
    <sheetView showGridLines="0" tabSelected="1" workbookViewId="0">
      <selection activeCell="C19" sqref="C19:J19"/>
    </sheetView>
  </sheetViews>
  <sheetFormatPr defaultColWidth="2.85546875" defaultRowHeight="15" x14ac:dyDescent="0.25"/>
  <sheetData>
    <row r="1" spans="1:61" s="4" customFormat="1" ht="23.25" x14ac:dyDescent="0.25">
      <c r="A1" s="25" t="s">
        <v>22</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8" t="s">
        <v>25</v>
      </c>
    </row>
    <row r="3" spans="1:61" x14ac:dyDescent="0.25">
      <c r="B3" s="33" t="s">
        <v>29</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row>
    <row r="4" spans="1:61" x14ac:dyDescent="0.25">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row>
    <row r="5" spans="1:61" hidden="1" x14ac:dyDescent="0.25">
      <c r="B5" t="s">
        <v>2</v>
      </c>
      <c r="M5" s="30" t="str">
        <f>HYPERLINK("http://www.quickopc.com")</f>
        <v>http://www.quickopc.com</v>
      </c>
    </row>
    <row r="7" spans="1:61" ht="18.75" x14ac:dyDescent="0.25">
      <c r="B7" s="39" t="s">
        <v>26</v>
      </c>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row>
    <row r="8" spans="1:61" x14ac:dyDescent="0.25">
      <c r="C8" s="33" t="s">
        <v>5</v>
      </c>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3"/>
      <c r="BG8" s="33"/>
      <c r="BH8" s="33"/>
    </row>
    <row r="9" spans="1:61" s="24" customFormat="1" x14ac:dyDescent="0.25">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row>
    <row r="10" spans="1:61" s="24" customFormat="1" x14ac:dyDescent="0.25">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1" s="24" customFormat="1" x14ac:dyDescent="0.25">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row>
    <row r="12" spans="1:61" x14ac:dyDescent="0.25">
      <c r="C12" s="41" t="s">
        <v>3</v>
      </c>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row>
    <row r="13" spans="1:61" x14ac:dyDescent="0.25">
      <c r="C13" s="1"/>
      <c r="D13" s="42" t="s">
        <v>20</v>
      </c>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row>
    <row r="14" spans="1:61" x14ac:dyDescent="0.25">
      <c r="C14" s="41" t="s">
        <v>4</v>
      </c>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row>
    <row r="15" spans="1:61" x14ac:dyDescent="0.25">
      <c r="C15" s="1"/>
      <c r="D15" s="42" t="s">
        <v>21</v>
      </c>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row>
    <row r="16" spans="1:61" s="24" customFormat="1" x14ac:dyDescent="0.25">
      <c r="B16" s="27"/>
    </row>
    <row r="17" spans="2:60" s="24" customFormat="1" ht="18.75" x14ac:dyDescent="0.25">
      <c r="B17" s="40" t="s">
        <v>24</v>
      </c>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row>
    <row r="18" spans="2:60" s="26" customFormat="1" x14ac:dyDescent="0.25">
      <c r="C18" s="61" t="s">
        <v>0</v>
      </c>
      <c r="D18" s="61"/>
      <c r="E18" s="61"/>
      <c r="F18" s="61"/>
      <c r="G18" s="61"/>
      <c r="H18" s="61"/>
      <c r="I18" s="61"/>
      <c r="J18" s="61"/>
      <c r="K18" s="29"/>
      <c r="S18" s="61" t="s">
        <v>19</v>
      </c>
      <c r="T18" s="61"/>
      <c r="U18" s="61"/>
      <c r="V18" s="61"/>
      <c r="W18" s="61"/>
      <c r="X18" s="61"/>
      <c r="Y18" s="61"/>
      <c r="Z18" s="61"/>
      <c r="AI18" s="64" t="s">
        <v>1</v>
      </c>
      <c r="AJ18" s="64"/>
      <c r="AK18" s="64"/>
      <c r="AL18" s="64"/>
      <c r="AM18" s="64"/>
      <c r="AN18" s="64"/>
      <c r="AO18" s="64"/>
      <c r="AP18" s="64"/>
    </row>
    <row r="19" spans="2:60" x14ac:dyDescent="0.25">
      <c r="C19" s="58">
        <f>RTD("opclabs.office.excel.connectivityrtdserver", , "opcdaitem", "opcda:OPCLabs.KitServer.2/%7Bc8a12f17-1e03-401e-b53d-6c654dd576da%7D", "Demo.Ramp", , "Value;""""")</f>
        <v>-6.7010259628295898</v>
      </c>
      <c r="D19" s="59"/>
      <c r="E19" s="59"/>
      <c r="F19" s="59"/>
      <c r="G19" s="59"/>
      <c r="H19" s="59"/>
      <c r="I19" s="59"/>
      <c r="J19" s="60"/>
      <c r="K19" s="24"/>
      <c r="S19" s="58">
        <f>RTD("opclabs.office.excel.connectivityrtdserver", , "opcdaitem/xml#3", "&lt;Point xmlns:c=""http://schemas.datacontract.org/2004/07/OpcLabs.EasyOpc.DataAccess.Connectivity"" xmlns:bl=""http://schemas.datacontract.org/2004/07/OpcLabs.BaseLib"" xmlns:eo=""http://schemas.datacontract.org/2004/07/OpcLabs.EasyOpc"" xmlns:n=""http://schemas.", "datacontract.org/2004/07/OpcLabs.BaseLib.Navigation""&gt;&lt;c:ServerDescriptor&gt;&lt;bl:UrlString&gt;http://opcxml.demo-this.com/XmlDaSampleServer/Service.asmx&lt;/bl:UrlString&gt;&lt;/c:ServerDescriptor&gt;&lt;c:ItemDescriptor&gt;&lt;eo:NodePath /&gt;&lt;eo:NodeId&gt;Dynamic/Analog Types/Double&lt;/e", "o:NodeId&gt;&lt;eo:BrowsePath&gt;&lt;n:PathString&gt;/Dynamic/Analog Types/Double&lt;/n:PathString&gt;&lt;/eo:BrowsePath&gt;&lt;/c:ItemDescriptor&gt;&lt;/Point&gt;", "&lt;Parameters xmlns:da=""http://schemas.datacontract.org/2004/07/OpcLabs.EasyOpc.DataAccess""&gt;&lt;da:RequestedUpdateRate&gt;1000&lt;/da:RequestedUpdateRate&gt;&lt;/Parameters&gt;", "Value;""""")</f>
        <v>69.134171618254499</v>
      </c>
      <c r="T19" s="59"/>
      <c r="U19" s="59"/>
      <c r="V19" s="59"/>
      <c r="W19" s="59"/>
      <c r="X19" s="59"/>
      <c r="Y19" s="59"/>
      <c r="Z19" s="60"/>
      <c r="AI19" s="65">
        <f>RTD("opclabs.office.excel.connectivityrtdserver", , "opcuaattribute", "http://opcua.demo-this.com:51211/UA/SampleServer", "nsu=http://test.org/UA/Data/;ns=2;i=11218", , , "Value;""""")</f>
        <v>-33</v>
      </c>
      <c r="AJ19" s="65"/>
      <c r="AK19" s="65"/>
      <c r="AL19" s="65"/>
      <c r="AM19" s="65"/>
      <c r="AN19" s="65"/>
      <c r="AO19" s="65"/>
      <c r="AP19" s="65"/>
    </row>
    <row r="20" spans="2:60" s="66" customFormat="1" x14ac:dyDescent="0.25">
      <c r="C20" s="67" t="str">
        <f>RTD("opclabs.office.excel.connectivityrtdserver", , "opcdaitem", "opcda:OPCLabs.KitServer.2/%7Bc8a12f17-1e03-401e-b53d-6c654dd576da%7D", "Demo.Ramp", , "ErrorMessage")</f>
        <v/>
      </c>
      <c r="D20" s="67"/>
      <c r="E20" s="67"/>
      <c r="F20" s="67"/>
      <c r="G20" s="67"/>
      <c r="H20" s="67"/>
      <c r="I20" s="67"/>
      <c r="J20" s="67"/>
      <c r="K20" s="67"/>
      <c r="L20" s="67"/>
      <c r="M20" s="67"/>
      <c r="N20" s="67"/>
      <c r="O20" s="67"/>
      <c r="P20" s="67"/>
      <c r="Q20" s="67"/>
      <c r="S20" s="67" t="str">
        <f>RTD("opclabs.office.excel.connectivityrtdserver", , "opcdaitem/xml#3", "&lt;Point xmlns:c=""http://schemas.datacontract.org/2004/07/OpcLabs.EasyOpc.DataAccess.Connectivity"" xmlns:bl=""http://schemas.datacontract.org/2004/07/OpcLabs.BaseLib"" xmlns:eo=""http://schemas.datacontract.org/2004/07/OpcLabs.EasyOpc"" xmlns:n=""http://schemas.", "datacontract.org/2004/07/OpcLabs.BaseLib.Navigation""&gt;&lt;c:ServerDescriptor&gt;&lt;bl:UrlString&gt;http://opcxml.demo-this.com/XmlDaSampleServer/Service.asmx&lt;/bl:UrlString&gt;&lt;/c:ServerDescriptor&gt;&lt;c:ItemDescriptor&gt;&lt;eo:NodePath /&gt;&lt;eo:NodeId&gt;Dynamic/Analog Types/Double&lt;/e", "o:NodeId&gt;&lt;eo:BrowsePath&gt;&lt;n:PathString&gt;/Dynamic/Analog Types/Double&lt;/n:PathString&gt;&lt;/eo:BrowsePath&gt;&lt;/c:ItemDescriptor&gt;&lt;/Point&gt;", "&lt;Parameters xmlns:da=""http://schemas.datacontract.org/2004/07/OpcLabs.EasyOpc.DataAccess""&gt;&lt;da:RequestedUpdateRate&gt;1000&lt;/da:RequestedUpdateRate&gt;&lt;/Parameters&gt;", "ErrorMessage")</f>
        <v/>
      </c>
      <c r="T20" s="67"/>
      <c r="U20" s="67"/>
      <c r="V20" s="67"/>
      <c r="W20" s="67"/>
      <c r="X20" s="67"/>
      <c r="Y20" s="67"/>
      <c r="Z20" s="67"/>
      <c r="AA20" s="67"/>
      <c r="AB20" s="67"/>
      <c r="AC20" s="67"/>
      <c r="AD20" s="67"/>
      <c r="AE20" s="67"/>
      <c r="AF20" s="67"/>
      <c r="AG20" s="67"/>
      <c r="AI20" s="67" t="str">
        <f>RTD("opclabs.office.excel.connectivityrtdserver", , "opcuaattribute", "http://opcua.demo-this.com:51211/UA/SampleServer", "nsu=http://test.org/UA/Data/;ns=2;i=11218", , , "ErrorMessage")</f>
        <v/>
      </c>
      <c r="AJ20" s="67"/>
      <c r="AK20" s="67"/>
      <c r="AL20" s="67"/>
      <c r="AM20" s="67"/>
      <c r="AN20" s="67"/>
      <c r="AO20" s="67"/>
      <c r="AP20" s="67"/>
      <c r="AQ20" s="67"/>
      <c r="AR20" s="67"/>
      <c r="AS20" s="67"/>
      <c r="AT20" s="67"/>
      <c r="AU20" s="67"/>
      <c r="AV20" s="67"/>
      <c r="AW20" s="67"/>
    </row>
    <row r="22" spans="2:60" s="24" customFormat="1" ht="18.75" x14ac:dyDescent="0.25">
      <c r="B22" s="63" t="s">
        <v>28</v>
      </c>
      <c r="C22" s="63"/>
      <c r="D22" s="63"/>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row>
    <row r="23" spans="2:60" x14ac:dyDescent="0.25">
      <c r="B23" t="s">
        <v>18</v>
      </c>
    </row>
    <row r="24" spans="2:60" s="3" customFormat="1" x14ac:dyDescent="0.25">
      <c r="C24" s="36" t="s">
        <v>6</v>
      </c>
      <c r="D24" s="36"/>
      <c r="E24" s="36"/>
      <c r="F24" s="36"/>
      <c r="G24" s="36"/>
      <c r="H24" s="36"/>
      <c r="I24" s="36"/>
      <c r="J24" s="36"/>
      <c r="K24" s="36"/>
      <c r="L24" s="36"/>
      <c r="M24" s="36"/>
      <c r="N24" s="36"/>
      <c r="O24" s="36"/>
      <c r="P24" s="36"/>
      <c r="Q24" s="36"/>
      <c r="R24" s="36"/>
      <c r="S24" s="36"/>
      <c r="T24" s="36"/>
      <c r="V24" s="38" t="s">
        <v>7</v>
      </c>
      <c r="W24" s="38"/>
      <c r="X24" s="38"/>
      <c r="Y24" s="38"/>
      <c r="AA24" s="34" t="s">
        <v>8</v>
      </c>
      <c r="AB24" s="34"/>
      <c r="AC24" s="34"/>
      <c r="AD24" s="34"/>
      <c r="AE24" s="34"/>
      <c r="AF24" s="34"/>
      <c r="AH24" s="36" t="s">
        <v>9</v>
      </c>
      <c r="AI24" s="36"/>
      <c r="AJ24" s="36"/>
      <c r="AK24" s="36"/>
      <c r="AL24" s="36"/>
      <c r="AM24" s="36"/>
      <c r="AN24" s="36"/>
      <c r="AO24" s="36"/>
      <c r="AQ24" s="38" t="s">
        <v>10</v>
      </c>
      <c r="AR24" s="38"/>
      <c r="AS24" s="38"/>
      <c r="AT24" s="38"/>
      <c r="AU24" s="38"/>
      <c r="AV24" s="38"/>
      <c r="AW24" s="38"/>
      <c r="AX24" s="38"/>
      <c r="AY24" s="38"/>
      <c r="AZ24" s="38"/>
      <c r="BA24" s="38"/>
      <c r="BC24" s="36" t="s">
        <v>11</v>
      </c>
      <c r="BD24" s="36"/>
      <c r="BE24" s="36"/>
      <c r="BF24" s="36"/>
      <c r="BG24" s="36"/>
      <c r="BH24" s="36"/>
    </row>
    <row r="25" spans="2:60" ht="15" customHeight="1" x14ac:dyDescent="0.25">
      <c r="C25" s="37" t="str">
        <f>"opcda:OPCLabs.KitServer.2, ItemId=""Demo.Ramp"""</f>
        <v>opcda:OPCLabs.KitServer.2, ItemId="Demo.Ramp"</v>
      </c>
      <c r="D25" s="37"/>
      <c r="E25" s="37"/>
      <c r="F25" s="37"/>
      <c r="G25" s="37"/>
      <c r="H25" s="37"/>
      <c r="I25" s="37"/>
      <c r="J25" s="37"/>
      <c r="K25" s="37"/>
      <c r="L25" s="37"/>
      <c r="M25" s="37"/>
      <c r="N25" s="37"/>
      <c r="O25" s="37"/>
      <c r="P25" s="37"/>
      <c r="Q25" s="37"/>
      <c r="R25" s="37"/>
      <c r="S25" s="37"/>
      <c r="T25" s="37"/>
      <c r="V25" s="37" t="str">
        <f>"1000 ms"</f>
        <v>1000 ms</v>
      </c>
      <c r="W25" s="37"/>
      <c r="X25" s="37"/>
      <c r="Y25" s="37"/>
      <c r="AA25" s="43">
        <f>RTD("opclabs.office.excel.connectivityrtdserver", , "opcdaitem", "opcda:OPCLabs.KitServer.2/%7Bc8a12f17-1e03-401e-b53d-6c654dd576da%7D", "Demo.Ramp", "", "Value;""""")</f>
        <v>-6.7010259628295898</v>
      </c>
      <c r="AB25" s="43"/>
      <c r="AC25" s="43"/>
      <c r="AD25" s="43"/>
      <c r="AE25" s="43"/>
      <c r="AF25" s="43"/>
      <c r="AH25" s="35">
        <f>RTD("opclabs.office.excel.connectivityrtdserver", , "opcdaitem", "opcda:OPCLabs.KitServer.2/%7Bc8a12f17-1e03-401e-b53d-6c654dd576da%7D", "Demo.Ramp", "", "TimestampLocal;""""")</f>
        <v>44651.870157974539</v>
      </c>
      <c r="AI25" s="35"/>
      <c r="AJ25" s="35"/>
      <c r="AK25" s="35"/>
      <c r="AL25" s="35"/>
      <c r="AM25" s="35"/>
      <c r="AN25" s="35"/>
      <c r="AO25" s="35"/>
      <c r="AQ25" s="37" t="str">
        <f>RTD("opclabs.office.excel.connectivityrtdserver", , "opcdaitem", "opcda:OPCLabs.KitServer.2/%7Bc8a12f17-1e03-401e-b53d-6c654dd576da%7D", "Demo.Ramp", "", "Quality;""""")</f>
        <v>GoodNonspecific (192)</v>
      </c>
      <c r="AR25" s="37"/>
      <c r="AS25" s="37"/>
      <c r="AT25" s="37"/>
      <c r="AU25" s="37"/>
      <c r="AV25" s="37"/>
      <c r="AW25" s="37"/>
      <c r="AX25" s="37"/>
      <c r="AY25" s="37"/>
      <c r="AZ25" s="37"/>
      <c r="BA25" s="37"/>
      <c r="BC25" s="43" t="str">
        <f>RTD("opclabs.office.excel.connectivityrtdserver", , "opcdaitem", "opcda:OPCLabs.KitServer.2/%7Bc8a12f17-1e03-401e-b53d-6c654dd576da%7D", "Demo.Ramp", "", "ErrorMessage")</f>
        <v/>
      </c>
      <c r="BD25" s="43"/>
      <c r="BE25" s="43"/>
      <c r="BF25" s="43"/>
      <c r="BG25" s="43"/>
      <c r="BH25" s="43"/>
    </row>
    <row r="26" spans="2:60" x14ac:dyDescent="0.25">
      <c r="C26" s="37" t="str">
        <f>"opcda:OPCLabs.KitServer.2, ItemId=""Demo.Unreliable"""</f>
        <v>opcda:OPCLabs.KitServer.2, ItemId="Demo.Unreliable"</v>
      </c>
      <c r="D26" s="37"/>
      <c r="E26" s="37"/>
      <c r="F26" s="37"/>
      <c r="G26" s="37"/>
      <c r="H26" s="37"/>
      <c r="I26" s="37"/>
      <c r="J26" s="37"/>
      <c r="K26" s="37"/>
      <c r="L26" s="37"/>
      <c r="M26" s="37"/>
      <c r="N26" s="37"/>
      <c r="O26" s="37"/>
      <c r="P26" s="37"/>
      <c r="Q26" s="37"/>
      <c r="R26" s="37"/>
      <c r="S26" s="37"/>
      <c r="T26" s="37"/>
      <c r="V26" s="37" t="str">
        <f>"1000 ms"</f>
        <v>1000 ms</v>
      </c>
      <c r="W26" s="37"/>
      <c r="X26" s="37"/>
      <c r="Y26" s="37"/>
      <c r="AA26" s="43">
        <f>RTD("opclabs.office.excel.connectivityrtdserver", , "opcdaitem", "opcda:OPCLabs.KitServer.2/%7Bc8a12f17-1e03-401e-b53d-6c654dd576da%7D", "Demo.Unreliable", "", "Value;""""")</f>
        <v>1</v>
      </c>
      <c r="AB26" s="43"/>
      <c r="AC26" s="43"/>
      <c r="AD26" s="43"/>
      <c r="AE26" s="43"/>
      <c r="AF26" s="43"/>
      <c r="AH26" s="35">
        <f>RTD("opclabs.office.excel.connectivityrtdserver", , "opcdaitem", "opcda:OPCLabs.KitServer.2/%7Bc8a12f17-1e03-401e-b53d-6c654dd576da%7D", "Demo.Unreliable", "", "TimestampLocal;""""")</f>
        <v>44651.87014634259</v>
      </c>
      <c r="AI26" s="35"/>
      <c r="AJ26" s="35"/>
      <c r="AK26" s="35"/>
      <c r="AL26" s="35"/>
      <c r="AM26" s="35"/>
      <c r="AN26" s="35"/>
      <c r="AO26" s="35"/>
      <c r="AQ26" s="37" t="str">
        <f>RTD("opclabs.office.excel.connectivityrtdserver", , "opcdaitem", "opcda:OPCLabs.KitServer.2/%7Bc8a12f17-1e03-401e-b53d-6c654dd576da%7D", "Demo.Unreliable", "", "Quality;""""")</f>
        <v>GoodNonspecific (192)</v>
      </c>
      <c r="AR26" s="37"/>
      <c r="AS26" s="37"/>
      <c r="AT26" s="37"/>
      <c r="AU26" s="37"/>
      <c r="AV26" s="37"/>
      <c r="AW26" s="37"/>
      <c r="AX26" s="37"/>
      <c r="AY26" s="37"/>
      <c r="AZ26" s="37"/>
      <c r="BA26" s="37"/>
      <c r="BC26" s="43" t="str">
        <f>RTD("opclabs.office.excel.connectivityrtdserver", , "opcdaitem", "opcda:OPCLabs.KitServer.2/%7Bc8a12f17-1e03-401e-b53d-6c654dd576da%7D", "Demo.Unreliable", "", "ErrorMessage")</f>
        <v/>
      </c>
      <c r="BD26" s="43"/>
      <c r="BE26" s="43"/>
      <c r="BF26" s="43"/>
      <c r="BG26" s="43"/>
      <c r="BH26" s="43"/>
    </row>
    <row r="27" spans="2:60" s="31" customFormat="1" x14ac:dyDescent="0.25">
      <c r="C27" s="37" t="str">
        <f>"opcda:OPCLabs.KitServer.2, ItemId=""Demo.Ramp"", PropertyId=1(DataType)"</f>
        <v>opcda:OPCLabs.KitServer.2, ItemId="Demo.Ramp", PropertyId=1(DataType)</v>
      </c>
      <c r="D27" s="37"/>
      <c r="E27" s="37"/>
      <c r="F27" s="37"/>
      <c r="G27" s="37"/>
      <c r="H27" s="37"/>
      <c r="I27" s="37"/>
      <c r="J27" s="37"/>
      <c r="K27" s="37"/>
      <c r="L27" s="37"/>
      <c r="M27" s="37"/>
      <c r="N27" s="37"/>
      <c r="O27" s="37"/>
      <c r="P27" s="37"/>
      <c r="Q27" s="37"/>
      <c r="R27" s="37"/>
      <c r="S27" s="37"/>
      <c r="T27" s="37"/>
      <c r="U27" s="32"/>
      <c r="V27" s="37" t="str">
        <f>""</f>
        <v/>
      </c>
      <c r="W27" s="37"/>
      <c r="X27" s="37"/>
      <c r="Y27" s="37"/>
      <c r="Z27" s="32"/>
      <c r="AA27" s="37">
        <f>RTD("opclabs.office.excel.connectivityrtdserver", , "opcdaproperty", "opcda:OPCLabs.KitServer.2/%7Bc8a12f17-1e03-401e-b53d-6c654dd576da%7D", "Demo.Ramp", "DataType", "Value;""""")</f>
        <v>5</v>
      </c>
      <c r="AB27" s="37"/>
      <c r="AC27" s="37"/>
      <c r="AD27" s="37"/>
      <c r="AE27" s="37"/>
      <c r="AF27" s="37"/>
      <c r="AG27" s="32"/>
      <c r="AH27" s="47"/>
      <c r="AI27" s="47"/>
      <c r="AJ27" s="47"/>
      <c r="AK27" s="47"/>
      <c r="AL27" s="47"/>
      <c r="AM27" s="47"/>
      <c r="AN27" s="47"/>
      <c r="AO27" s="47"/>
      <c r="AP27" s="32"/>
      <c r="AQ27" s="37"/>
      <c r="AR27" s="37"/>
      <c r="AS27" s="37"/>
      <c r="AT27" s="37"/>
      <c r="AU27" s="37"/>
      <c r="AV27" s="37"/>
      <c r="AW27" s="37"/>
      <c r="AX27" s="37"/>
      <c r="AY27" s="37"/>
      <c r="AZ27" s="37"/>
      <c r="BA27" s="37"/>
      <c r="BB27" s="32"/>
      <c r="BC27" s="37" t="str">
        <f>RTD("opclabs.office.excel.connectivityrtdserver", , "opcdaproperty", "opcda:OPCLabs.KitServer.2/%7Bc8a12f17-1e03-401e-b53d-6c654dd576da%7D", "Demo.Ramp", "DataType", "ErrorMessage")</f>
        <v/>
      </c>
      <c r="BD27" s="37"/>
      <c r="BE27" s="37"/>
      <c r="BF27" s="37"/>
      <c r="BG27" s="37"/>
      <c r="BH27" s="37"/>
    </row>
    <row r="29" spans="2:60" s="24" customFormat="1" ht="18.75" x14ac:dyDescent="0.25">
      <c r="B29" s="62" t="s">
        <v>27</v>
      </c>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row>
    <row r="30" spans="2:60" x14ac:dyDescent="0.25">
      <c r="C30" s="26" t="s">
        <v>12</v>
      </c>
      <c r="D30" s="24"/>
      <c r="E30" s="24"/>
      <c r="F30" s="24"/>
      <c r="G30" s="24"/>
      <c r="H30" s="24"/>
      <c r="I30" s="24"/>
      <c r="J30" s="24"/>
      <c r="K30" s="24"/>
      <c r="L30" s="24"/>
      <c r="M30" s="24"/>
      <c r="N30" s="24"/>
      <c r="O30" s="24"/>
      <c r="P30" s="24"/>
      <c r="Q30" s="24"/>
    </row>
    <row r="31" spans="2:60" x14ac:dyDescent="0.25">
      <c r="C31" s="24" t="s">
        <v>13</v>
      </c>
      <c r="D31" s="24"/>
      <c r="E31" s="24"/>
      <c r="F31" s="24"/>
      <c r="G31" s="24"/>
      <c r="H31" s="24"/>
      <c r="I31" s="43">
        <f>RTD("opclabs.office.excel.connectivityrtdserver", , "opcdaitem", "opcda:OPCLabs.KitServer.2/%7Bc8a12f17-1e03-401e-b53d-6c654dd576da%7D", "Boilers.Boiler #1.LC1001.ControlOut", "", "Value;""""")</f>
        <v>-0.498</v>
      </c>
      <c r="J31" s="43"/>
      <c r="K31" s="43"/>
      <c r="L31" s="23"/>
      <c r="M31" s="23"/>
      <c r="N31" s="24"/>
      <c r="O31" s="24"/>
      <c r="P31" s="24"/>
      <c r="Q31" s="24"/>
      <c r="T31" s="33" t="s">
        <v>16</v>
      </c>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row>
    <row r="32" spans="2:60" x14ac:dyDescent="0.25">
      <c r="C32" s="24" t="s">
        <v>14</v>
      </c>
      <c r="D32" s="24"/>
      <c r="E32" s="24"/>
      <c r="F32" s="24"/>
      <c r="G32" s="24"/>
      <c r="H32" s="24"/>
      <c r="I32" s="43">
        <f>RTD("opclabs.office.excel.connectivityrtdserver", , "opcdaitem", "opcda:OPCLabs.KitServer.2/%7Bc8a12f17-1e03-401e-b53d-6c654dd576da%7D", "Boilers.Boiler #1.LC1001.Measurement", "", "Value;""""")</f>
        <v>0.498</v>
      </c>
      <c r="J32" s="43"/>
      <c r="K32" s="43"/>
      <c r="L32" s="23"/>
      <c r="M32" s="23"/>
      <c r="N32" s="24"/>
      <c r="O32" s="24"/>
      <c r="P32" s="24"/>
      <c r="Q32" s="24"/>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row>
    <row r="33" spans="2:60" x14ac:dyDescent="0.25">
      <c r="C33" s="24" t="s">
        <v>15</v>
      </c>
      <c r="D33" s="24"/>
      <c r="E33" s="24"/>
      <c r="F33" s="24"/>
      <c r="G33" s="24"/>
      <c r="H33" s="24"/>
      <c r="I33" s="43">
        <f>RTD("opclabs.office.excel.connectivityrtdserver", , "opcdaitem", "opcda:OPCLabs.KitServer.2/%7Bc8a12f17-1e03-401e-b53d-6c654dd576da%7D", "Boilers.Boiler #1.LC1001.SetPoint", "", "Value;""""", O33)</f>
        <v>0</v>
      </c>
      <c r="J33" s="43"/>
      <c r="K33" s="43"/>
      <c r="L33" s="23"/>
      <c r="M33" s="23"/>
      <c r="N33" s="24"/>
      <c r="O33" s="44">
        <v>2.7</v>
      </c>
      <c r="P33" s="45"/>
      <c r="Q33" s="46"/>
      <c r="T33" s="41" t="s">
        <v>17</v>
      </c>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row>
    <row r="34" spans="2:60" ht="15.75" thickBot="1" x14ac:dyDescent="0.3"/>
    <row r="35" spans="2:60" ht="19.5" thickBot="1" x14ac:dyDescent="0.35">
      <c r="B35" s="17" t="s">
        <v>23</v>
      </c>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18"/>
      <c r="AK35" s="18"/>
      <c r="AL35" s="18"/>
      <c r="AM35" s="18"/>
      <c r="AN35" s="18"/>
      <c r="AO35" s="18"/>
      <c r="AP35" s="18"/>
      <c r="AQ35" s="18"/>
      <c r="AR35" s="18"/>
      <c r="AS35" s="18"/>
      <c r="AT35" s="18"/>
      <c r="AU35" s="18"/>
      <c r="AV35" s="19"/>
      <c r="AW35" s="19"/>
      <c r="AX35" s="19"/>
      <c r="AY35" s="19"/>
      <c r="AZ35" s="19"/>
      <c r="BA35" s="19"/>
      <c r="BB35" s="19"/>
      <c r="BC35" s="19"/>
      <c r="BD35" s="19"/>
      <c r="BE35" s="19"/>
      <c r="BF35" s="19"/>
      <c r="BG35" s="19"/>
      <c r="BH35" s="20"/>
    </row>
    <row r="36" spans="2:60" x14ac:dyDescent="0.25">
      <c r="B36" s="10" t="str">
        <f>"opcda:OPCLabs.KitServer.2, ItemId=""Simulation.Constant_I4"""</f>
        <v>opcda:OPCLabs.KitServer.2, ItemId="Simulation.Constant_I4"</v>
      </c>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6"/>
      <c r="AK36" s="6"/>
      <c r="AL36" s="6"/>
      <c r="AM36" s="6"/>
      <c r="AN36" s="6"/>
      <c r="AO36" s="6"/>
      <c r="AP36" s="6"/>
      <c r="AQ36" s="53">
        <f>RTD("opclabs.office.excel.connectivityrtdserver", , "opcdaitem", "opcda:OPCLabs.KitServer.2/%7Bc8a12f17-1e03-401e-b53d-6c654dd576da%7D", "Simulation.Constant_I4", "", "Value;""""")</f>
        <v>0</v>
      </c>
      <c r="AR36" s="53"/>
      <c r="AS36" s="53"/>
      <c r="AT36" s="53"/>
      <c r="AU36" s="53"/>
      <c r="AV36" s="53"/>
      <c r="AW36" s="53"/>
      <c r="AX36" s="53"/>
      <c r="AY36" s="53"/>
      <c r="AZ36" s="53"/>
      <c r="BA36" s="53"/>
      <c r="BB36" s="53"/>
      <c r="BC36" s="53"/>
      <c r="BD36" s="53"/>
      <c r="BE36" s="53"/>
      <c r="BF36" s="53"/>
      <c r="BG36" s="53"/>
      <c r="BH36" s="11"/>
    </row>
    <row r="37" spans="2:60" x14ac:dyDescent="0.25">
      <c r="B37" s="12" t="str">
        <f>"opcda:OPCLabs.KitServer.2, ItemId=""Simulation.Incrementing (1 s)"""</f>
        <v>opcda:OPCLabs.KitServer.2, ItemId="Simulation.Incrementing (1 s)"</v>
      </c>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8"/>
      <c r="AK37" s="8"/>
      <c r="AL37" s="8"/>
      <c r="AM37" s="8"/>
      <c r="AN37" s="8"/>
      <c r="AO37" s="8"/>
      <c r="AP37" s="8"/>
      <c r="AQ37" s="49">
        <f>RTD("opclabs.office.excel.connectivityrtdserver", , "opcdaitem", "opcda:OPCLabs.KitServer.2/%7Bc8a12f17-1e03-401e-b53d-6c654dd576da%7D", "Simulation.Incrementing (1 s)", "", "Value;""""")</f>
        <v>33</v>
      </c>
      <c r="AR37" s="49"/>
      <c r="AS37" s="49"/>
      <c r="AT37" s="49"/>
      <c r="AU37" s="49"/>
      <c r="AV37" s="49"/>
      <c r="AW37" s="49"/>
      <c r="AX37" s="49"/>
      <c r="AY37" s="49"/>
      <c r="AZ37" s="49"/>
      <c r="BA37" s="49"/>
      <c r="BB37" s="49"/>
      <c r="BC37" s="49"/>
      <c r="BD37" s="49"/>
      <c r="BE37" s="49"/>
      <c r="BF37" s="49"/>
      <c r="BG37" s="49"/>
      <c r="BH37" s="13"/>
    </row>
    <row r="38" spans="2:60" x14ac:dyDescent="0.25">
      <c r="B38" s="10" t="str">
        <f>"opcda:OPCLabs.KitServer.2, ItemId=""Simulation.OnOff (10 s)"""</f>
        <v>opcda:OPCLabs.KitServer.2, ItemId="Simulation.OnOff (10 s)"</v>
      </c>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6"/>
      <c r="AK38" s="6"/>
      <c r="AL38" s="6"/>
      <c r="AM38" s="6"/>
      <c r="AN38" s="6"/>
      <c r="AO38" s="6"/>
      <c r="AP38" s="6"/>
      <c r="AQ38" s="54" t="b">
        <f>RTD("opclabs.office.excel.connectivityrtdserver", , "opcdaitem", "opcda:OPCLabs.KitServer.2/%7Bc8a12f17-1e03-401e-b53d-6c654dd576da%7D", "Simulation.OnOff (10 s)", "", "Value;""""")</f>
        <v>0</v>
      </c>
      <c r="AR38" s="54"/>
      <c r="AS38" s="54"/>
      <c r="AT38" s="54"/>
      <c r="AU38" s="54"/>
      <c r="AV38" s="54"/>
      <c r="AW38" s="54"/>
      <c r="AX38" s="54"/>
      <c r="AY38" s="54"/>
      <c r="AZ38" s="54"/>
      <c r="BA38" s="54"/>
      <c r="BB38" s="54"/>
      <c r="BC38" s="54"/>
      <c r="BD38" s="54"/>
      <c r="BE38" s="54"/>
      <c r="BF38" s="54"/>
      <c r="BG38" s="54"/>
      <c r="BH38" s="11"/>
    </row>
    <row r="39" spans="2:60" x14ac:dyDescent="0.25">
      <c r="B39" s="12" t="str">
        <f>"opcda:OPCLabs.KitServer.2, ItemId=""Simulation.Ramp 0:100 (10 s)"""</f>
        <v>opcda:OPCLabs.KitServer.2, ItemId="Simulation.Ramp 0:100 (10 s)"</v>
      </c>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9"/>
      <c r="AK39" s="9"/>
      <c r="AL39" s="9"/>
      <c r="AM39" s="9"/>
      <c r="AN39" s="9"/>
      <c r="AO39" s="9"/>
      <c r="AP39" s="9"/>
      <c r="AQ39" s="49">
        <f>RTD("opclabs.office.excel.connectivityrtdserver", , "opcdaitem", "opcda:OPCLabs.KitServer.2/%7Bc8a12f17-1e03-401e-b53d-6c654dd576da%7D", "Simulation.Ramp 0:100 (10 s)", "", "Value;""""")</f>
        <v>16.494870185852051</v>
      </c>
      <c r="AR39" s="49"/>
      <c r="AS39" s="49"/>
      <c r="AT39" s="49"/>
      <c r="AU39" s="49"/>
      <c r="AV39" s="49"/>
      <c r="AW39" s="49"/>
      <c r="AX39" s="49"/>
      <c r="AY39" s="49"/>
      <c r="AZ39" s="49"/>
      <c r="BA39" s="49"/>
      <c r="BB39" s="49"/>
      <c r="BC39" s="49"/>
      <c r="BD39" s="49"/>
      <c r="BE39" s="49"/>
      <c r="BF39" s="49"/>
      <c r="BG39" s="49"/>
      <c r="BH39" s="13"/>
    </row>
    <row r="40" spans="2:60" x14ac:dyDescent="0.25">
      <c r="B40" s="10" t="str">
        <f>"opcda:OPCLabs.KitServer.2, ItemId=""Simulation.Random (1 s)"""</f>
        <v>opcda:OPCLabs.KitServer.2, ItemId="Simulation.Random (1 s)"</v>
      </c>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6"/>
      <c r="AK40" s="6"/>
      <c r="AL40" s="6"/>
      <c r="AM40" s="6"/>
      <c r="AN40" s="6"/>
      <c r="AO40" s="6"/>
      <c r="AP40" s="6"/>
      <c r="AQ40" s="54">
        <f>RTD("opclabs.office.excel.connectivityrtdserver", , "opcdaitem", "opcda:OPCLabs.KitServer.2/%7Bc8a12f17-1e03-401e-b53d-6c654dd576da%7D", "Simulation.Random (1 s)", "", "Value;""""")</f>
        <v>0.35212256233405559</v>
      </c>
      <c r="AR40" s="54"/>
      <c r="AS40" s="54"/>
      <c r="AT40" s="54"/>
      <c r="AU40" s="54"/>
      <c r="AV40" s="54"/>
      <c r="AW40" s="54"/>
      <c r="AX40" s="54"/>
      <c r="AY40" s="54"/>
      <c r="AZ40" s="54"/>
      <c r="BA40" s="54"/>
      <c r="BB40" s="54"/>
      <c r="BC40" s="54"/>
      <c r="BD40" s="54"/>
      <c r="BE40" s="54"/>
      <c r="BF40" s="54"/>
      <c r="BG40" s="54"/>
      <c r="BH40" s="11"/>
    </row>
    <row r="41" spans="2:60" x14ac:dyDescent="0.25">
      <c r="B41" s="12" t="str">
        <f>"opcda:OPCLabs.KitServer.2, ItemId=""Simulation.ReadValue_DATE"""</f>
        <v>opcda:OPCLabs.KitServer.2, ItemId="Simulation.ReadValue_DATE"</v>
      </c>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8"/>
      <c r="AK41" s="8"/>
      <c r="AL41" s="8"/>
      <c r="AM41" s="8"/>
      <c r="AN41" s="8"/>
      <c r="AO41" s="8"/>
      <c r="AP41" s="8"/>
      <c r="AQ41" s="55">
        <f>RTD("opclabs.office.excel.connectivityrtdserver", , "opcdaitem", "opcda:OPCLabs.KitServer.2/%7Bc8a12f17-1e03-401e-b53d-6c654dd576da%7D", "Simulation.ReadValue_DATE", "", "Value;""""")</f>
        <v>1.6494870138888889</v>
      </c>
      <c r="AR41" s="55"/>
      <c r="AS41" s="55"/>
      <c r="AT41" s="55"/>
      <c r="AU41" s="55"/>
      <c r="AV41" s="55"/>
      <c r="AW41" s="55"/>
      <c r="AX41" s="55"/>
      <c r="AY41" s="55"/>
      <c r="AZ41" s="55"/>
      <c r="BA41" s="55"/>
      <c r="BB41" s="55"/>
      <c r="BC41" s="55"/>
      <c r="BD41" s="55"/>
      <c r="BE41" s="55"/>
      <c r="BF41" s="55"/>
      <c r="BG41" s="55"/>
      <c r="BH41" s="13"/>
    </row>
    <row r="42" spans="2:60" x14ac:dyDescent="0.25">
      <c r="B42" s="10" t="str">
        <f>"opcda:OPCLabs.KitServer.2, ItemId=""Simulation.Sine -100:100 (10 s)"""</f>
        <v>opcda:OPCLabs.KitServer.2, ItemId="Simulation.Sine -100:100 (10 s)"</v>
      </c>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6"/>
      <c r="AK42" s="6"/>
      <c r="AL42" s="6"/>
      <c r="AM42" s="6"/>
      <c r="AN42" s="6"/>
      <c r="AO42" s="6"/>
      <c r="AP42" s="6"/>
      <c r="AQ42" s="54">
        <f>RTD("opclabs.office.excel.connectivityrtdserver", , "opcdaitem", "opcda:OPCLabs.KitServer.2/%7Bc8a12f17-1e03-401e-b53d-6c654dd576da%7D", "Simulation.Sine -100:100 (10 s)", "", "Value;""""")</f>
        <v>86.057791024172474</v>
      </c>
      <c r="AR42" s="54"/>
      <c r="AS42" s="54"/>
      <c r="AT42" s="54"/>
      <c r="AU42" s="54"/>
      <c r="AV42" s="54"/>
      <c r="AW42" s="54"/>
      <c r="AX42" s="54"/>
      <c r="AY42" s="54"/>
      <c r="AZ42" s="54"/>
      <c r="BA42" s="54"/>
      <c r="BB42" s="54"/>
      <c r="BC42" s="54"/>
      <c r="BD42" s="54"/>
      <c r="BE42" s="54"/>
      <c r="BF42" s="54"/>
      <c r="BG42" s="54"/>
      <c r="BH42" s="11"/>
    </row>
    <row r="43" spans="2:60" x14ac:dyDescent="0.25">
      <c r="B43" s="12" t="str">
        <f>"opcda:OPCLabs.KitServer.2, ItemId=""Simulation.Square (10 s)"""</f>
        <v>opcda:OPCLabs.KitServer.2, ItemId="Simulation.Square (10 s)"</v>
      </c>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8"/>
      <c r="AK43" s="8"/>
      <c r="AL43" s="8"/>
      <c r="AM43" s="8"/>
      <c r="AN43" s="8"/>
      <c r="AO43" s="8"/>
      <c r="AP43" s="8"/>
      <c r="AQ43" s="49">
        <f>RTD("opclabs.office.excel.connectivityrtdserver", , "opcdaitem", "opcda:OPCLabs.KitServer.2/%7Bc8a12f17-1e03-401e-b53d-6c654dd576da%7D", "Simulation.Square (10 s)", "", "Value;""""")</f>
        <v>0</v>
      </c>
      <c r="AR43" s="49"/>
      <c r="AS43" s="49"/>
      <c r="AT43" s="49"/>
      <c r="AU43" s="49"/>
      <c r="AV43" s="49"/>
      <c r="AW43" s="49"/>
      <c r="AX43" s="49"/>
      <c r="AY43" s="49"/>
      <c r="AZ43" s="49"/>
      <c r="BA43" s="49"/>
      <c r="BB43" s="49"/>
      <c r="BC43" s="49"/>
      <c r="BD43" s="49"/>
      <c r="BE43" s="49"/>
      <c r="BF43" s="49"/>
      <c r="BG43" s="49"/>
      <c r="BH43" s="13"/>
    </row>
    <row r="44" spans="2:60" x14ac:dyDescent="0.25">
      <c r="B44" s="10" t="str">
        <f>"opcda:OPCLabs.KitServer.2, ItemId=""Simulation.Staircase 0:10 (10 s)"""</f>
        <v>opcda:OPCLabs.KitServer.2, ItemId="Simulation.Staircase 0:10 (10 s)"</v>
      </c>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6"/>
      <c r="AK44" s="6"/>
      <c r="AL44" s="6"/>
      <c r="AM44" s="6"/>
      <c r="AN44" s="6"/>
      <c r="AO44" s="6"/>
      <c r="AP44" s="6"/>
      <c r="AQ44" s="54">
        <f>RTD("opclabs.office.excel.connectivityrtdserver", , "opcdaitem", "opcda:OPCLabs.KitServer.2/%7Bc8a12f17-1e03-401e-b53d-6c654dd576da%7D", "Simulation.Staircase 0:10 (10 s)", "", "Value;""""")</f>
        <v>1</v>
      </c>
      <c r="AR44" s="54"/>
      <c r="AS44" s="54"/>
      <c r="AT44" s="54"/>
      <c r="AU44" s="54"/>
      <c r="AV44" s="54"/>
      <c r="AW44" s="54"/>
      <c r="AX44" s="54"/>
      <c r="AY44" s="54"/>
      <c r="AZ44" s="54"/>
      <c r="BA44" s="54"/>
      <c r="BB44" s="54"/>
      <c r="BC44" s="54"/>
      <c r="BD44" s="54"/>
      <c r="BE44" s="54"/>
      <c r="BF44" s="54"/>
      <c r="BG44" s="54"/>
      <c r="BH44" s="11"/>
    </row>
    <row r="45" spans="2:60" x14ac:dyDescent="0.25">
      <c r="B45" s="12" t="str">
        <f>"opcda:OPCLabs.KitServer.2, ItemId=""Simulation.Weekdays (1 min)"""</f>
        <v>opcda:OPCLabs.KitServer.2, ItemId="Simulation.Weekdays (1 min)"</v>
      </c>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8"/>
      <c r="AK45" s="8"/>
      <c r="AL45" s="8"/>
      <c r="AM45" s="8"/>
      <c r="AN45" s="8"/>
      <c r="AO45" s="8"/>
      <c r="AP45" s="8"/>
      <c r="AQ45" s="56" t="str">
        <f>RTD("opclabs.office.excel.connectivityrtdserver", , "opcdaitem", "opcda:OPCLabs.KitServer.2/%7Bc8a12f17-1e03-401e-b53d-6c654dd576da%7D", "Simulation.Weekdays (1 min)", "", "Value;""""")</f>
        <v>Sunday</v>
      </c>
      <c r="AR45" s="56"/>
      <c r="AS45" s="56"/>
      <c r="AT45" s="56"/>
      <c r="AU45" s="56"/>
      <c r="AV45" s="56"/>
      <c r="AW45" s="56"/>
      <c r="AX45" s="56"/>
      <c r="AY45" s="56"/>
      <c r="AZ45" s="56"/>
      <c r="BA45" s="56"/>
      <c r="BB45" s="56"/>
      <c r="BC45" s="56"/>
      <c r="BD45" s="56"/>
      <c r="BE45" s="56"/>
      <c r="BF45" s="56"/>
      <c r="BG45" s="56"/>
      <c r="BH45" s="13"/>
    </row>
    <row r="46" spans="2:60" x14ac:dyDescent="0.25">
      <c r="B46" s="10" t="str">
        <f>"http://opcua.demo-this.com:51211/UA/SampleServer, BrowsePath=""[ObjectsFolder]/Data.Dynamic.Scalar.DateTimeValue"""</f>
        <v>http://opcua.demo-this.com:51211/UA/SampleServer, BrowsePath="[ObjectsFolder]/Data.Dynamic.Scalar.DateTimeValue"</v>
      </c>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6"/>
      <c r="AK46" s="6"/>
      <c r="AL46" s="6"/>
      <c r="AM46" s="6"/>
      <c r="AN46" s="6"/>
      <c r="AO46" s="6"/>
      <c r="AP46" s="6"/>
      <c r="AQ46" s="57">
        <f>RTD("opclabs.office.excel.connectivityrtdserver", , "opcuaattribute", "http://opcua.demo-this.com:51211/UA/SampleServer", "nsu=http://test.org/UA/Data/;ns=2;i=10856", "", "", "Value;""""")</f>
        <v>49216.02993556713</v>
      </c>
      <c r="AR46" s="57"/>
      <c r="AS46" s="57"/>
      <c r="AT46" s="57"/>
      <c r="AU46" s="57"/>
      <c r="AV46" s="57"/>
      <c r="AW46" s="57"/>
      <c r="AX46" s="57"/>
      <c r="AY46" s="57"/>
      <c r="AZ46" s="57"/>
      <c r="BA46" s="57"/>
      <c r="BB46" s="57"/>
      <c r="BC46" s="57"/>
      <c r="BD46" s="57"/>
      <c r="BE46" s="57"/>
      <c r="BF46" s="57"/>
      <c r="BG46" s="57"/>
      <c r="BH46" s="11"/>
    </row>
    <row r="47" spans="2:60" x14ac:dyDescent="0.25">
      <c r="B47" s="12" t="str">
        <f>"http://opcua.demo-this.com:51211/UA/SampleServer, BrowsePath=""[ObjectsFolder]/Data.Dynamic.Scalar.GuidValue"""</f>
        <v>http://opcua.demo-this.com:51211/UA/SampleServer, BrowsePath="[ObjectsFolder]/Data.Dynamic.Scalar.GuidValue"</v>
      </c>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8"/>
      <c r="AK47" s="8"/>
      <c r="AL47" s="8"/>
      <c r="AM47" s="8"/>
      <c r="AN47" s="8"/>
      <c r="AO47" s="8"/>
      <c r="AP47" s="8"/>
      <c r="AQ47" s="49" t="str">
        <f>RTD("opclabs.office.excel.connectivityrtdserver", , "opcuaattribute", "http://opcua.demo-this.com:51211/UA/SampleServer", "nsu=http://test.org/UA/Data/;ns=2;i=10857", "", "", "Value;""""")</f>
        <v>2cb059a4-219e-d3f2-b701-268f8b91b422</v>
      </c>
      <c r="AR47" s="49"/>
      <c r="AS47" s="49"/>
      <c r="AT47" s="49"/>
      <c r="AU47" s="49"/>
      <c r="AV47" s="49"/>
      <c r="AW47" s="49"/>
      <c r="AX47" s="49"/>
      <c r="AY47" s="49"/>
      <c r="AZ47" s="49"/>
      <c r="BA47" s="49"/>
      <c r="BB47" s="49"/>
      <c r="BC47" s="49"/>
      <c r="BD47" s="49"/>
      <c r="BE47" s="49"/>
      <c r="BF47" s="49"/>
      <c r="BG47" s="49"/>
      <c r="BH47" s="13"/>
    </row>
    <row r="48" spans="2:60" x14ac:dyDescent="0.25">
      <c r="B48" s="10" t="str">
        <f>"http://opcua.demo-this.com:51211/UA/SampleServer, BrowsePath=""[ObjectsFolder]/Data.Dynamic.Scalar.Int64Value"""</f>
        <v>http://opcua.demo-this.com:51211/UA/SampleServer, BrowsePath="[ObjectsFolder]/Data.Dynamic.Scalar.Int64Value"</v>
      </c>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6"/>
      <c r="AK48" s="6"/>
      <c r="AL48" s="6"/>
      <c r="AM48" s="6"/>
      <c r="AN48" s="6"/>
      <c r="AO48" s="6"/>
      <c r="AP48" s="6"/>
      <c r="AQ48" s="48" t="str">
        <f>RTD("opclabs.office.excel.connectivityrtdserver", , "opcuaattribute", "http://opcua.demo-this.com:51211/UA/SampleServer", "nsu=http://test.org/UA/Data/;ns=2;i=10851", "", "", "Value;""""")</f>
        <v>6920399771195907485</v>
      </c>
      <c r="AR48" s="48"/>
      <c r="AS48" s="48"/>
      <c r="AT48" s="48"/>
      <c r="AU48" s="48"/>
      <c r="AV48" s="48"/>
      <c r="AW48" s="48"/>
      <c r="AX48" s="48"/>
      <c r="AY48" s="48"/>
      <c r="AZ48" s="48"/>
      <c r="BA48" s="48"/>
      <c r="BB48" s="48"/>
      <c r="BC48" s="48"/>
      <c r="BD48" s="48"/>
      <c r="BE48" s="48"/>
      <c r="BF48" s="48"/>
      <c r="BG48" s="48"/>
      <c r="BH48" s="11"/>
    </row>
    <row r="49" spans="2:60" x14ac:dyDescent="0.25">
      <c r="B49" s="12" t="str">
        <f>"http://opcua.demo-this.com:51211/UA/SampleServer, BrowsePath=""[ObjectsFolder]/Data.Dynamic.Scalar.LocalizedTextValue"""</f>
        <v>http://opcua.demo-this.com:51211/UA/SampleServer, BrowsePath="[ObjectsFolder]/Data.Dynamic.Scalar.LocalizedTextValue"</v>
      </c>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8"/>
      <c r="AK49" s="8"/>
      <c r="AL49" s="8"/>
      <c r="AM49" s="8"/>
      <c r="AN49" s="8"/>
      <c r="AO49" s="8"/>
      <c r="AP49" s="8"/>
      <c r="AQ49" s="49" t="str">
        <f>RTD("opclabs.office.excel.connectivityrtdserver", , "opcuaattribute", "http://opcua.demo-this.com:51211/UA/SampleServer", "nsu=http://test.org/UA/Data/;ns=2;i=10863", "", "", "Value;""""")</f>
        <v>용</v>
      </c>
      <c r="AR49" s="49"/>
      <c r="AS49" s="49"/>
      <c r="AT49" s="49"/>
      <c r="AU49" s="49"/>
      <c r="AV49" s="49"/>
      <c r="AW49" s="49"/>
      <c r="AX49" s="49"/>
      <c r="AY49" s="49"/>
      <c r="AZ49" s="49"/>
      <c r="BA49" s="49"/>
      <c r="BB49" s="49"/>
      <c r="BC49" s="49"/>
      <c r="BD49" s="49"/>
      <c r="BE49" s="49"/>
      <c r="BF49" s="49"/>
      <c r="BG49" s="49"/>
      <c r="BH49" s="13"/>
    </row>
    <row r="50" spans="2:60" x14ac:dyDescent="0.25">
      <c r="B50" s="10" t="str">
        <f>"http://opcua.demo-this.com:51211/UA/SampleServer, BrowsePath=""[ObjectsFolder]/Data.Dynamic.Scalar.UInt32Value"""</f>
        <v>http://opcua.demo-this.com:51211/UA/SampleServer, BrowsePath="[ObjectsFolder]/Data.Dynamic.Scalar.UInt32Value"</v>
      </c>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6"/>
      <c r="AK50" s="6"/>
      <c r="AL50" s="6"/>
      <c r="AM50" s="6"/>
      <c r="AN50" s="6"/>
      <c r="AO50" s="6"/>
      <c r="AP50" s="6"/>
      <c r="AQ50" s="50" t="str">
        <f>RTD("opclabs.office.excel.connectivityrtdserver", , "opcuaattribute", "http://opcua.demo-this.com:51211/UA/SampleServer", "nsu=http://test.org/UA/Data/;ns=2;i=10850", "", "", "Value;""""")</f>
        <v>2063965530</v>
      </c>
      <c r="AR50" s="50"/>
      <c r="AS50" s="50"/>
      <c r="AT50" s="50"/>
      <c r="AU50" s="50"/>
      <c r="AV50" s="50"/>
      <c r="AW50" s="50"/>
      <c r="AX50" s="50"/>
      <c r="AY50" s="50"/>
      <c r="AZ50" s="50"/>
      <c r="BA50" s="50"/>
      <c r="BB50" s="50"/>
      <c r="BC50" s="50"/>
      <c r="BD50" s="50"/>
      <c r="BE50" s="50"/>
      <c r="BF50" s="50"/>
      <c r="BG50" s="50"/>
      <c r="BH50" s="11"/>
    </row>
    <row r="51" spans="2:60" x14ac:dyDescent="0.25">
      <c r="B51" s="12" t="str">
        <f>"http://opcua.demo-this.com:51211/UA/SampleServer, BrowsePath=""[ObjectsFolder]/Data.Dynamic.Scalar.UInt64Value"""</f>
        <v>http://opcua.demo-this.com:51211/UA/SampleServer, BrowsePath="[ObjectsFolder]/Data.Dynamic.Scalar.UInt64Value"</v>
      </c>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8"/>
      <c r="AK51" s="8"/>
      <c r="AL51" s="8"/>
      <c r="AM51" s="8"/>
      <c r="AN51" s="8"/>
      <c r="AO51" s="8"/>
      <c r="AP51" s="8"/>
      <c r="AQ51" s="51" t="str">
        <f>RTD("opclabs.office.excel.connectivityrtdserver", , "opcuaattribute", "http://opcua.demo-this.com:51211/UA/SampleServer", "nsu=http://test.org/UA/Data/;ns=2;i=10852", "", "", "Value;""""")</f>
        <v>18422955179715350805</v>
      </c>
      <c r="AR51" s="51"/>
      <c r="AS51" s="51"/>
      <c r="AT51" s="51"/>
      <c r="AU51" s="51"/>
      <c r="AV51" s="51"/>
      <c r="AW51" s="51"/>
      <c r="AX51" s="51"/>
      <c r="AY51" s="51"/>
      <c r="AZ51" s="51"/>
      <c r="BA51" s="51"/>
      <c r="BB51" s="51"/>
      <c r="BC51" s="51"/>
      <c r="BD51" s="51"/>
      <c r="BE51" s="51"/>
      <c r="BF51" s="51"/>
      <c r="BG51" s="51"/>
      <c r="BH51" s="13"/>
    </row>
    <row r="52" spans="2:60" ht="15.75" thickBot="1" x14ac:dyDescent="0.3">
      <c r="B52" s="14" t="str">
        <f>"http://opcua.demo-this.com:51211/UA/SampleServer, BrowsePath=""[ObjectsFolder]/Data.Dynamic.Scalar.VariantValue"""</f>
        <v>http://opcua.demo-this.com:51211/UA/SampleServer, BrowsePath="[ObjectsFolder]/Data.Dynamic.Scalar.VariantValue"</v>
      </c>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15"/>
      <c r="AK52" s="15"/>
      <c r="AL52" s="15"/>
      <c r="AM52" s="15"/>
      <c r="AN52" s="15"/>
      <c r="AO52" s="15"/>
      <c r="AP52" s="15"/>
      <c r="AQ52" s="52">
        <f>RTD("opclabs.office.excel.connectivityrtdserver", , "opcuaattribute", "http://opcua.demo-this.com:51211/UA/SampleServer", "nsu=http://test.org/UA/Data/;ns=2;i=10865", "", "", "Value;""""")</f>
        <v>-71</v>
      </c>
      <c r="AR52" s="52"/>
      <c r="AS52" s="52"/>
      <c r="AT52" s="52"/>
      <c r="AU52" s="52"/>
      <c r="AV52" s="52"/>
      <c r="AW52" s="52"/>
      <c r="AX52" s="52"/>
      <c r="AY52" s="52"/>
      <c r="AZ52" s="52"/>
      <c r="BA52" s="52"/>
      <c r="BB52" s="52"/>
      <c r="BC52" s="52"/>
      <c r="BD52" s="52"/>
      <c r="BE52" s="52"/>
      <c r="BF52" s="52"/>
      <c r="BG52" s="52"/>
      <c r="BH52" s="16"/>
    </row>
  </sheetData>
  <mergeCells count="66">
    <mergeCell ref="C20:Q20"/>
    <mergeCell ref="S20:AG20"/>
    <mergeCell ref="AI20:AW20"/>
    <mergeCell ref="C14:BH14"/>
    <mergeCell ref="D15:BH15"/>
    <mergeCell ref="I32:K32"/>
    <mergeCell ref="I33:K33"/>
    <mergeCell ref="C19:J19"/>
    <mergeCell ref="C18:J18"/>
    <mergeCell ref="S19:Z19"/>
    <mergeCell ref="S18:Z18"/>
    <mergeCell ref="B29:BH29"/>
    <mergeCell ref="B22:BH22"/>
    <mergeCell ref="AI18:AP18"/>
    <mergeCell ref="AI19:AP19"/>
    <mergeCell ref="T33:BH33"/>
    <mergeCell ref="C25:T25"/>
    <mergeCell ref="C26:T26"/>
    <mergeCell ref="T31:BH32"/>
    <mergeCell ref="AQ47:BG47"/>
    <mergeCell ref="AQ36:BG36"/>
    <mergeCell ref="AQ37:BG37"/>
    <mergeCell ref="AQ38:BG38"/>
    <mergeCell ref="AQ39:BG39"/>
    <mergeCell ref="AQ40:BG40"/>
    <mergeCell ref="AQ41:BG41"/>
    <mergeCell ref="AQ42:BG42"/>
    <mergeCell ref="AQ43:BG43"/>
    <mergeCell ref="AQ44:BG44"/>
    <mergeCell ref="AQ45:BG45"/>
    <mergeCell ref="AQ46:BG46"/>
    <mergeCell ref="AQ48:BG48"/>
    <mergeCell ref="AQ49:BG49"/>
    <mergeCell ref="AQ50:BG50"/>
    <mergeCell ref="AQ51:BG51"/>
    <mergeCell ref="AQ52:BG52"/>
    <mergeCell ref="BC26:BH26"/>
    <mergeCell ref="BC24:BH24"/>
    <mergeCell ref="AA26:AF26"/>
    <mergeCell ref="O33:Q33"/>
    <mergeCell ref="I31:K31"/>
    <mergeCell ref="V24:Y24"/>
    <mergeCell ref="V25:Y25"/>
    <mergeCell ref="V26:Y26"/>
    <mergeCell ref="C27:T27"/>
    <mergeCell ref="V27:Y27"/>
    <mergeCell ref="AA27:AF27"/>
    <mergeCell ref="AH27:AO27"/>
    <mergeCell ref="AQ27:BA27"/>
    <mergeCell ref="BC27:BH27"/>
    <mergeCell ref="B3:BH4"/>
    <mergeCell ref="AA24:AF24"/>
    <mergeCell ref="AH25:AO25"/>
    <mergeCell ref="AH26:AO26"/>
    <mergeCell ref="AH24:AO24"/>
    <mergeCell ref="AQ25:BA25"/>
    <mergeCell ref="AQ26:BA26"/>
    <mergeCell ref="AQ24:BA24"/>
    <mergeCell ref="C24:T24"/>
    <mergeCell ref="B7:BH7"/>
    <mergeCell ref="C8:BH10"/>
    <mergeCell ref="B17:BH17"/>
    <mergeCell ref="C12:BH12"/>
    <mergeCell ref="D13:BH13"/>
    <mergeCell ref="AA25:AF25"/>
    <mergeCell ref="BC25:BH25"/>
  </mergeCells>
  <conditionalFormatting sqref="AQ39:AR39">
    <cfRule type="dataBar" priority="3">
      <dataBar>
        <cfvo type="num" val="0"/>
        <cfvo type="num" val="100"/>
        <color rgb="FF638EC6"/>
      </dataBar>
      <extLst>
        <ext xmlns:x14="http://schemas.microsoft.com/office/spreadsheetml/2009/9/main" uri="{B025F937-C7B1-47D3-B67F-A62EFF666E3E}">
          <x14:id>{D4880CA6-87E2-4F80-97FA-824303B874CF}</x14:id>
        </ext>
      </extLst>
    </cfRule>
  </conditionalFormatting>
  <conditionalFormatting sqref="AQ42">
    <cfRule type="dataBar" priority="2">
      <dataBar>
        <cfvo type="num" val="-100"/>
        <cfvo type="num" val="100"/>
        <color rgb="FF638EC6"/>
      </dataBar>
      <extLst>
        <ext xmlns:x14="http://schemas.microsoft.com/office/spreadsheetml/2009/9/main" uri="{B025F937-C7B1-47D3-B67F-A62EFF666E3E}">
          <x14:id>{B629A671-8B1E-41ED-BDE2-3155A3BB3630}</x14:id>
        </ext>
      </extLst>
    </cfRule>
  </conditionalFormatting>
  <conditionalFormatting sqref="AQ44">
    <cfRule type="dataBar" priority="1">
      <dataBar>
        <cfvo type="num" val="0"/>
        <cfvo type="num" val="10"/>
        <color rgb="FF638EC6"/>
      </dataBar>
      <extLst>
        <ext xmlns:x14="http://schemas.microsoft.com/office/spreadsheetml/2009/9/main" uri="{B025F937-C7B1-47D3-B67F-A62EFF666E3E}">
          <x14:id>{326C6B88-D5D7-4158-997A-6C8B0835C440}</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D4880CA6-87E2-4F80-97FA-824303B874CF}">
            <x14:dataBar minLength="0" maxLength="100" border="1" negativeBarBorderColorSameAsPositive="0">
              <x14:cfvo type="num">
                <xm:f>0</xm:f>
              </x14:cfvo>
              <x14:cfvo type="num">
                <xm:f>100</xm:f>
              </x14:cfvo>
              <x14:borderColor rgb="FF638EC6"/>
              <x14:negativeFillColor rgb="FFFF0000"/>
              <x14:negativeBorderColor rgb="FFFF0000"/>
              <x14:axisColor rgb="FF000000"/>
            </x14:dataBar>
          </x14:cfRule>
          <xm:sqref>AQ39:AR39</xm:sqref>
        </x14:conditionalFormatting>
        <x14:conditionalFormatting xmlns:xm="http://schemas.microsoft.com/office/excel/2006/main">
          <x14:cfRule type="dataBar" id="{B629A671-8B1E-41ED-BDE2-3155A3BB3630}">
            <x14:dataBar minLength="0" maxLength="100" border="1" negativeBarBorderColorSameAsPositive="0">
              <x14:cfvo type="num">
                <xm:f>-100</xm:f>
              </x14:cfvo>
              <x14:cfvo type="num">
                <xm:f>100</xm:f>
              </x14:cfvo>
              <x14:borderColor rgb="FF638EC6"/>
              <x14:negativeFillColor rgb="FFFF0000"/>
              <x14:negativeBorderColor rgb="FFFF0000"/>
              <x14:axisColor rgb="FF000000"/>
            </x14:dataBar>
          </x14:cfRule>
          <xm:sqref>AQ42</xm:sqref>
        </x14:conditionalFormatting>
        <x14:conditionalFormatting xmlns:xm="http://schemas.microsoft.com/office/excel/2006/main">
          <x14:cfRule type="dataBar" id="{326C6B88-D5D7-4158-997A-6C8B0835C440}">
            <x14:dataBar minLength="0" maxLength="100" border="1" negativeBarBorderColorSameAsPositive="0">
              <x14:cfvo type="num">
                <xm:f>0</xm:f>
              </x14:cfvo>
              <x14:cfvo type="num">
                <xm:f>10</xm:f>
              </x14:cfvo>
              <x14:borderColor rgb="FF638EC6"/>
              <x14:negativeFillColor rgb="FFFF0000"/>
              <x14:negativeBorderColor rgb="FFFF0000"/>
              <x14:axisColor rgb="FF000000"/>
            </x14:dataBar>
          </x14:cfRule>
          <xm:sqref>AQ44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Main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Zbynek Zahradnik</dc:creator>
  <cp:lastModifiedBy>Zbynek Zahradnik</cp:lastModifiedBy>
  <dcterms:created xsi:type="dcterms:W3CDTF">2017-02-09T14:04:27Z</dcterms:created>
  <dcterms:modified xsi:type="dcterms:W3CDTF">2022-03-31T18:53:05Z</dcterms:modified>
</cp:coreProperties>
</file>